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1985" yWindow="-15" windowWidth="12030" windowHeight="10155" tabRatio="944"/>
  </bookViews>
  <sheets>
    <sheet name="GBI 1" sheetId="1" r:id="rId1"/>
    <sheet name="GBI 2" sheetId="2" r:id="rId2"/>
    <sheet name="FRI DD " sheetId="25" r:id="rId3"/>
    <sheet name="FRI V+N" sheetId="26" r:id="rId4"/>
    <sheet name="FRI SPECIAL" sheetId="27" r:id="rId5"/>
    <sheet name="RFI" sheetId="41" r:id="rId6"/>
    <sheet name="SWP" sheetId="6" r:id="rId7"/>
    <sheet name="Кашированные продукты" sheetId="13" r:id="rId8"/>
    <sheet name="Мембраны и Пароизоляция" sheetId="32" r:id="rId9"/>
    <sheet name="Дюбель для НФС" sheetId="22" r:id="rId10"/>
    <sheet name="ROCKROOF" sheetId="39" r:id="rId11"/>
    <sheet name="ROOF Uklon" sheetId="37" r:id="rId12"/>
    <sheet name="ROCKFACADE TG" sheetId="36" r:id="rId13"/>
    <sheet name="ROCKFACADE price m2" sheetId="21" r:id="rId14"/>
  </sheets>
  <externalReferences>
    <externalReference r:id="rId15"/>
    <externalReference r:id="rId16"/>
    <externalReference r:id="rId17"/>
    <externalReference r:id="rId18"/>
  </externalReferences>
  <definedNames>
    <definedName name="_xlnm._FilterDatabase" localSheetId="12" hidden="1">'ROCKFACADE TG'!$A$10:$F$118</definedName>
    <definedName name="_xlnm._FilterDatabase" localSheetId="10" hidden="1">ROCKROOF!$B$56:$F$57</definedName>
    <definedName name="csDesignMode">1</definedName>
    <definedName name="goods">[1]order!$A$3:$D$73</definedName>
    <definedName name="range0">[2]figures!$A$2:$B$10</definedName>
    <definedName name="range01">[2]figures!$A$26:$B$34</definedName>
    <definedName name="range1">[2]figures!$A$11:$B$20</definedName>
    <definedName name="range2">[2]figures!$D$2:$E$9</definedName>
    <definedName name="rate">[1]price_list!$E$1</definedName>
    <definedName name="sotny">[2]figures!$G$2:$H$10</definedName>
    <definedName name="summa" localSheetId="2">#REF!</definedName>
    <definedName name="summa" localSheetId="4">#REF!</definedName>
    <definedName name="summa" localSheetId="3">#REF!</definedName>
    <definedName name="summa" localSheetId="5">#REF!</definedName>
    <definedName name="summa" localSheetId="13">#REF!</definedName>
    <definedName name="summa" localSheetId="12">#REF!</definedName>
    <definedName name="summa" localSheetId="10">#REF!</definedName>
    <definedName name="summa" localSheetId="11">#REF!</definedName>
    <definedName name="summa" localSheetId="8">#REF!</definedName>
    <definedName name="summa">#REF!</definedName>
    <definedName name="summa1" localSheetId="5">#REF!</definedName>
    <definedName name="summa1" localSheetId="8">#REF!</definedName>
    <definedName name="summa1">#REF!</definedName>
    <definedName name="TG_старая" localSheetId="2">#REF!</definedName>
    <definedName name="TG_старая" localSheetId="4">#REF!</definedName>
    <definedName name="TG_старая" localSheetId="3">#REF!</definedName>
    <definedName name="TG_старая" localSheetId="5">#REF!</definedName>
    <definedName name="TG_старая" localSheetId="13">#REF!</definedName>
    <definedName name="TG_старая" localSheetId="12">#REF!</definedName>
    <definedName name="TG_старая" localSheetId="10">#REF!</definedName>
    <definedName name="TG_старая" localSheetId="11">#REF!</definedName>
    <definedName name="TG_старая" localSheetId="8">#REF!</definedName>
    <definedName name="TG_старая">#REF!</definedName>
    <definedName name="x">[2]figures!$A$1</definedName>
    <definedName name="y">[2]figures!$A$50</definedName>
    <definedName name="z">[2]figures!$A$25</definedName>
    <definedName name="Z_3066E766_2DBB_45F3_A2D6_9FEF3BE8F3F5_.wvu.PrintArea" localSheetId="2" hidden="1">'FRI DD '!$A$1:$L$62</definedName>
    <definedName name="Z_3066E766_2DBB_45F3_A2D6_9FEF3BE8F3F5_.wvu.PrintArea" localSheetId="4" hidden="1">'FRI SPECIAL'!$A$1:$L$51</definedName>
    <definedName name="Z_3066E766_2DBB_45F3_A2D6_9FEF3BE8F3F5_.wvu.PrintArea" localSheetId="3" hidden="1">'FRI V+N'!$A$1:$L$71</definedName>
    <definedName name="Z_3066E766_2DBB_45F3_A2D6_9FEF3BE8F3F5_.wvu.PrintArea" localSheetId="0" hidden="1">'GBI 1'!$A$1:$L$131</definedName>
    <definedName name="Z_3066E766_2DBB_45F3_A2D6_9FEF3BE8F3F5_.wvu.PrintArea" localSheetId="1" hidden="1">'GBI 2'!$A$1:$L$128</definedName>
    <definedName name="Z_3066E766_2DBB_45F3_A2D6_9FEF3BE8F3F5_.wvu.PrintArea" localSheetId="5" hidden="1">RFI!$A$1:$L$142</definedName>
    <definedName name="Z_3066E766_2DBB_45F3_A2D6_9FEF3BE8F3F5_.wvu.PrintArea" localSheetId="11" hidden="1">'ROOF Uklon'!$B$1:$N$61</definedName>
    <definedName name="Z_3066E766_2DBB_45F3_A2D6_9FEF3BE8F3F5_.wvu.PrintArea" localSheetId="6" hidden="1">SWP!$A$1:$L$35</definedName>
    <definedName name="Z_3066E766_2DBB_45F3_A2D6_9FEF3BE8F3F5_.wvu.PrintArea" localSheetId="9" hidden="1">'Дюбель для НФС'!$A$1:$L$43</definedName>
    <definedName name="Z_3066E766_2DBB_45F3_A2D6_9FEF3BE8F3F5_.wvu.PrintArea" localSheetId="7" hidden="1">'Кашированные продукты'!$A$1:$L$78</definedName>
    <definedName name="Z_3066E766_2DBB_45F3_A2D6_9FEF3BE8F3F5_.wvu.PrintTitles" localSheetId="0" hidden="1">'GBI 1'!$127:$131</definedName>
    <definedName name="Z_3066E766_2DBB_45F3_A2D6_9FEF3BE8F3F5_.wvu.PrintTitles" localSheetId="1" hidden="1">'GBI 2'!$124:$128</definedName>
    <definedName name="Z_3066E766_2DBB_45F3_A2D6_9FEF3BE8F3F5_.wvu.PrintTitles" localSheetId="9" hidden="1">'Дюбель для НФС'!$39:$43</definedName>
    <definedName name="Z_3066E766_2DBB_45F3_A2D6_9FEF3BE8F3F5_.wvu.PrintTitles" localSheetId="7" hidden="1">'Кашированные продукты'!$72:$78</definedName>
    <definedName name="Город">[3]Расчет!$CF$20:$CF$62</definedName>
    <definedName name="_xlnm.Print_Titles" localSheetId="0">'GBI 1'!$127:$131</definedName>
    <definedName name="_xlnm.Print_Titles" localSheetId="1">'GBI 2'!$124:$128</definedName>
    <definedName name="_xlnm.Print_Titles" localSheetId="10">ROCKROOF!$1:$8</definedName>
    <definedName name="_xlnm.Print_Titles" localSheetId="9">'Дюбель для НФС'!$39:$43</definedName>
    <definedName name="_xlnm.Print_Titles" localSheetId="7">'Кашированные продукты'!$72:$78</definedName>
    <definedName name="Закупочная_цена_TG" localSheetId="2">#REF!</definedName>
    <definedName name="Закупочная_цена_TG" localSheetId="4">#REF!</definedName>
    <definedName name="Закупочная_цена_TG" localSheetId="3">#REF!</definedName>
    <definedName name="Закупочная_цена_TG" localSheetId="5">#REF!</definedName>
    <definedName name="Закупочная_цена_TG" localSheetId="13">#REF!</definedName>
    <definedName name="Закупочная_цена_TG" localSheetId="12">#REF!</definedName>
    <definedName name="Закупочная_цена_TG" localSheetId="10">#REF!</definedName>
    <definedName name="Закупочная_цена_TG" localSheetId="11">#REF!</definedName>
    <definedName name="Закупочная_цена_TG" localSheetId="8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2">#REF!</definedName>
    <definedName name="Название_TG" localSheetId="4">#REF!</definedName>
    <definedName name="Название_TG" localSheetId="3">#REF!</definedName>
    <definedName name="Название_TG" localSheetId="5">#REF!</definedName>
    <definedName name="Название_TG" localSheetId="13">#REF!</definedName>
    <definedName name="Название_TG" localSheetId="12">#REF!</definedName>
    <definedName name="Название_TG" localSheetId="10">#REF!</definedName>
    <definedName name="Название_TG" localSheetId="11">#REF!</definedName>
    <definedName name="Название_TG" localSheetId="8">#REF!</definedName>
    <definedName name="Название_TG">#REF!</definedName>
    <definedName name="Название_Продукция" localSheetId="2">#REF!</definedName>
    <definedName name="Название_Продукция" localSheetId="4">#REF!</definedName>
    <definedName name="Название_Продукция" localSheetId="3">#REF!</definedName>
    <definedName name="Название_Продукция" localSheetId="5">#REF!</definedName>
    <definedName name="Название_Продукция" localSheetId="13">#REF!</definedName>
    <definedName name="Название_Продукция" localSheetId="12">#REF!</definedName>
    <definedName name="Название_Продукция" localSheetId="10">#REF!</definedName>
    <definedName name="Название_Продукция" localSheetId="11">#REF!</definedName>
    <definedName name="Название_Продукция" localSheetId="8">#REF!</definedName>
    <definedName name="Название_Продукция">#REF!</definedName>
    <definedName name="Назначение_здания">[3]Расчет!$CF$67:$CF$76</definedName>
    <definedName name="_xlnm.Print_Area" localSheetId="2">'FRI DD '!$A$1:$L$60</definedName>
    <definedName name="_xlnm.Print_Area" localSheetId="4">'FRI SPECIAL'!$A$1:$L$56</definedName>
    <definedName name="_xlnm.Print_Area" localSheetId="3">'FRI V+N'!$A$1:$L$69</definedName>
    <definedName name="_xlnm.Print_Area" localSheetId="0">'GBI 1'!$A$1:$L$131</definedName>
    <definedName name="_xlnm.Print_Area" localSheetId="1">'GBI 2'!$A$1:$L$128</definedName>
    <definedName name="_xlnm.Print_Area" localSheetId="5">RFI!$A$1:$M$142</definedName>
    <definedName name="_xlnm.Print_Area" localSheetId="13">'ROCKFACADE price m2'!$A$1:$J$40</definedName>
    <definedName name="_xlnm.Print_Area" localSheetId="12">'ROCKFACADE TG'!$A$1:$G$137</definedName>
    <definedName name="_xlnm.Print_Area" localSheetId="10">ROCKROOF!$B$1:$F$129</definedName>
    <definedName name="_xlnm.Print_Area" localSheetId="11">'ROOF Uklon'!$A$1:$N$61</definedName>
    <definedName name="_xlnm.Print_Area" localSheetId="6">SWP!$A$1:$M$35</definedName>
    <definedName name="_xlnm.Print_Area" localSheetId="9">'Дюбель для НФС'!$A$1:$L$43</definedName>
    <definedName name="_xlnm.Print_Area" localSheetId="7">'Кашированные продукты'!$A$1:$M$79</definedName>
    <definedName name="_xlnm.Print_Area" localSheetId="8">'Мембраны и Пароизоляция'!$A$1:$J$28</definedName>
    <definedName name="Стена">[3]Расчет!$CF$80:$CF$92</definedName>
    <definedName name="Утеплитель">[3]Расчет!$CF$96:$CF$98</definedName>
    <definedName name="Штукатурка">[3]Расчет!$CF$93:$CF$95</definedName>
  </definedNames>
  <calcPr calcId="125725"/>
  <customWorkbookViews>
    <customWorkbookView name="ank - Личное представление" guid="{3066E766-2DBB-45F3-A2D6-9FEF3BE8F3F5}" mergeInterval="0" personalView="1" maximized="1" windowWidth="1276" windowHeight="596" tabRatio="843" activeSheetId="1"/>
  </customWorkbookViews>
</workbook>
</file>

<file path=xl/calcChain.xml><?xml version="1.0" encoding="utf-8"?>
<calcChain xmlns="http://schemas.openxmlformats.org/spreadsheetml/2006/main">
  <c r="B4" i="37"/>
  <c r="K142" i="41" l="1"/>
  <c r="K141"/>
  <c r="K140"/>
  <c r="K139"/>
  <c r="L136"/>
  <c r="K136" s="1"/>
  <c r="J136"/>
  <c r="I136"/>
  <c r="L135"/>
  <c r="K135" s="1"/>
  <c r="J135"/>
  <c r="I135"/>
  <c r="L134"/>
  <c r="K134" s="1"/>
  <c r="J134"/>
  <c r="I134"/>
  <c r="L133"/>
  <c r="K133" s="1"/>
  <c r="J133"/>
  <c r="I133"/>
  <c r="L132"/>
  <c r="K132" s="1"/>
  <c r="J132"/>
  <c r="I132"/>
  <c r="L131"/>
  <c r="K131" s="1"/>
  <c r="J131"/>
  <c r="I131"/>
  <c r="L130"/>
  <c r="K130" s="1"/>
  <c r="J130"/>
  <c r="I130"/>
  <c r="L129"/>
  <c r="K129" s="1"/>
  <c r="J129"/>
  <c r="I129"/>
  <c r="L128"/>
  <c r="K128" s="1"/>
  <c r="J128"/>
  <c r="I128"/>
  <c r="L127"/>
  <c r="K127" s="1"/>
  <c r="J127"/>
  <c r="I127"/>
  <c r="L126"/>
  <c r="K126" s="1"/>
  <c r="J126"/>
  <c r="I126"/>
  <c r="L125"/>
  <c r="K125" s="1"/>
  <c r="J125"/>
  <c r="I125"/>
  <c r="L124"/>
  <c r="K124" s="1"/>
  <c r="J124"/>
  <c r="I124"/>
  <c r="L123"/>
  <c r="K123" s="1"/>
  <c r="J123"/>
  <c r="I123"/>
  <c r="L122"/>
  <c r="K122" s="1"/>
  <c r="J122"/>
  <c r="I122"/>
  <c r="L121"/>
  <c r="K121" s="1"/>
  <c r="J121"/>
  <c r="I121"/>
  <c r="L120"/>
  <c r="K120" s="1"/>
  <c r="J120"/>
  <c r="I120"/>
  <c r="L119"/>
  <c r="K119" s="1"/>
  <c r="J119"/>
  <c r="I119"/>
  <c r="L118"/>
  <c r="K118" s="1"/>
  <c r="J118"/>
  <c r="I118"/>
  <c r="L117"/>
  <c r="K117" s="1"/>
  <c r="J117"/>
  <c r="I117"/>
  <c r="L116"/>
  <c r="K116" s="1"/>
  <c r="J116"/>
  <c r="I116"/>
  <c r="L115"/>
  <c r="K115" s="1"/>
  <c r="J115"/>
  <c r="I115"/>
  <c r="L114"/>
  <c r="K114" s="1"/>
  <c r="J114"/>
  <c r="I114"/>
  <c r="L113"/>
  <c r="K113" s="1"/>
  <c r="J113"/>
  <c r="I113"/>
  <c r="L112"/>
  <c r="K112" s="1"/>
  <c r="J112"/>
  <c r="I112"/>
  <c r="L111"/>
  <c r="K111" s="1"/>
  <c r="J111"/>
  <c r="I111"/>
  <c r="L110"/>
  <c r="K110" s="1"/>
  <c r="J110"/>
  <c r="I110"/>
  <c r="L109"/>
  <c r="K109" s="1"/>
  <c r="J109"/>
  <c r="I109"/>
  <c r="L108"/>
  <c r="K108" s="1"/>
  <c r="J108"/>
  <c r="I108"/>
  <c r="L107"/>
  <c r="K107" s="1"/>
  <c r="J107"/>
  <c r="I107"/>
  <c r="L106"/>
  <c r="K106" s="1"/>
  <c r="J106"/>
  <c r="I106"/>
  <c r="L105"/>
  <c r="K105" s="1"/>
  <c r="J105"/>
  <c r="I105"/>
  <c r="L103"/>
  <c r="J103"/>
  <c r="I103"/>
  <c r="L102"/>
  <c r="J102"/>
  <c r="I102"/>
  <c r="L101"/>
  <c r="J101"/>
  <c r="K101" s="1"/>
  <c r="I101"/>
  <c r="L100"/>
  <c r="J100"/>
  <c r="I100"/>
  <c r="L99"/>
  <c r="J99"/>
  <c r="I99"/>
  <c r="L98"/>
  <c r="J98"/>
  <c r="I98"/>
  <c r="L97"/>
  <c r="J97"/>
  <c r="K97" s="1"/>
  <c r="I97"/>
  <c r="L96"/>
  <c r="J96"/>
  <c r="I96"/>
  <c r="L95"/>
  <c r="J95"/>
  <c r="I95"/>
  <c r="L94"/>
  <c r="J94"/>
  <c r="I94"/>
  <c r="L93"/>
  <c r="J93"/>
  <c r="K93" s="1"/>
  <c r="I93"/>
  <c r="L92"/>
  <c r="J92"/>
  <c r="I92"/>
  <c r="L91"/>
  <c r="J91"/>
  <c r="I91"/>
  <c r="L90"/>
  <c r="J90"/>
  <c r="I90"/>
  <c r="L89"/>
  <c r="J89"/>
  <c r="K89" s="1"/>
  <c r="I89"/>
  <c r="L88"/>
  <c r="J88"/>
  <c r="I88"/>
  <c r="L86"/>
  <c r="K86" s="1"/>
  <c r="J86"/>
  <c r="I86"/>
  <c r="L85"/>
  <c r="K85" s="1"/>
  <c r="J85"/>
  <c r="I85"/>
  <c r="L83"/>
  <c r="J83"/>
  <c r="I83"/>
  <c r="L82"/>
  <c r="J82"/>
  <c r="I82"/>
  <c r="L81"/>
  <c r="J81"/>
  <c r="I81"/>
  <c r="L80"/>
  <c r="J80"/>
  <c r="I80"/>
  <c r="L79"/>
  <c r="J79"/>
  <c r="I79"/>
  <c r="L78"/>
  <c r="J78"/>
  <c r="I78"/>
  <c r="L77"/>
  <c r="J77"/>
  <c r="I77"/>
  <c r="L76"/>
  <c r="J76"/>
  <c r="I76"/>
  <c r="L75"/>
  <c r="J75"/>
  <c r="I75"/>
  <c r="L74"/>
  <c r="J74"/>
  <c r="I74"/>
  <c r="L73"/>
  <c r="J73"/>
  <c r="I73"/>
  <c r="L72"/>
  <c r="J72"/>
  <c r="I72"/>
  <c r="L71"/>
  <c r="J71"/>
  <c r="I71"/>
  <c r="L70"/>
  <c r="J70"/>
  <c r="I70"/>
  <c r="L69"/>
  <c r="J69"/>
  <c r="I69"/>
  <c r="L68"/>
  <c r="J68"/>
  <c r="I68"/>
  <c r="L67"/>
  <c r="J67"/>
  <c r="I67"/>
  <c r="L66"/>
  <c r="J66"/>
  <c r="I66"/>
  <c r="L65"/>
  <c r="J65"/>
  <c r="I65"/>
  <c r="L64"/>
  <c r="J64"/>
  <c r="I64"/>
  <c r="L63"/>
  <c r="J63"/>
  <c r="I63"/>
  <c r="L62"/>
  <c r="J62"/>
  <c r="I62"/>
  <c r="L61"/>
  <c r="J61"/>
  <c r="I61"/>
  <c r="L60"/>
  <c r="J60"/>
  <c r="I60"/>
  <c r="L59"/>
  <c r="J59"/>
  <c r="I59"/>
  <c r="L58"/>
  <c r="J58"/>
  <c r="I58"/>
  <c r="L57"/>
  <c r="J57"/>
  <c r="I57"/>
  <c r="L56"/>
  <c r="J56"/>
  <c r="I56"/>
  <c r="L55"/>
  <c r="J55"/>
  <c r="I55"/>
  <c r="L54"/>
  <c r="J54"/>
  <c r="I54"/>
  <c r="L53"/>
  <c r="J53"/>
  <c r="I53"/>
  <c r="L52"/>
  <c r="J52"/>
  <c r="I52"/>
  <c r="L51"/>
  <c r="J51"/>
  <c r="I51"/>
  <c r="L50"/>
  <c r="J50"/>
  <c r="I50"/>
  <c r="L49"/>
  <c r="J49"/>
  <c r="I49"/>
  <c r="L48"/>
  <c r="J48"/>
  <c r="I48"/>
  <c r="L47"/>
  <c r="J47"/>
  <c r="I47"/>
  <c r="L46"/>
  <c r="G46"/>
  <c r="K46" s="1"/>
  <c r="L45"/>
  <c r="K45" s="1"/>
  <c r="G45"/>
  <c r="L44"/>
  <c r="K44"/>
  <c r="L43"/>
  <c r="K43" s="1"/>
  <c r="L42"/>
  <c r="K42" s="1"/>
  <c r="L41"/>
  <c r="L40"/>
  <c r="L39"/>
  <c r="L38"/>
  <c r="L37"/>
  <c r="L36"/>
  <c r="L35"/>
  <c r="L34"/>
  <c r="L33"/>
  <c r="G33"/>
  <c r="K33" s="1"/>
  <c r="L32"/>
  <c r="K32" s="1"/>
  <c r="L31"/>
  <c r="L30"/>
  <c r="L29"/>
  <c r="L28"/>
  <c r="L27"/>
  <c r="G27"/>
  <c r="G28" s="1"/>
  <c r="L26"/>
  <c r="K26" s="1"/>
  <c r="L25"/>
  <c r="K25" s="1"/>
  <c r="J25"/>
  <c r="I25"/>
  <c r="L24"/>
  <c r="K24" s="1"/>
  <c r="J24"/>
  <c r="I24"/>
  <c r="L23"/>
  <c r="K23" s="1"/>
  <c r="J23"/>
  <c r="I23"/>
  <c r="L22"/>
  <c r="K22" s="1"/>
  <c r="J22"/>
  <c r="I22"/>
  <c r="L21"/>
  <c r="K21" s="1"/>
  <c r="J21"/>
  <c r="I21"/>
  <c r="L20"/>
  <c r="K20" s="1"/>
  <c r="T21" s="1"/>
  <c r="J20"/>
  <c r="I20"/>
  <c r="L19"/>
  <c r="K19" s="1"/>
  <c r="J19"/>
  <c r="I19"/>
  <c r="L18"/>
  <c r="K18"/>
  <c r="J18"/>
  <c r="I18"/>
  <c r="L17"/>
  <c r="K17"/>
  <c r="T18" s="1"/>
  <c r="J17"/>
  <c r="I17"/>
  <c r="L16"/>
  <c r="K16"/>
  <c r="J16"/>
  <c r="I16"/>
  <c r="L15"/>
  <c r="K15"/>
  <c r="T15" s="1"/>
  <c r="J15"/>
  <c r="I15"/>
  <c r="L14"/>
  <c r="K14"/>
  <c r="J14"/>
  <c r="I14"/>
  <c r="L13"/>
  <c r="K13"/>
  <c r="T11" s="1"/>
  <c r="J13"/>
  <c r="I13"/>
  <c r="L12"/>
  <c r="K12"/>
  <c r="J12"/>
  <c r="I12"/>
  <c r="L11"/>
  <c r="K11"/>
  <c r="J11"/>
  <c r="I11"/>
  <c r="L10"/>
  <c r="K10"/>
  <c r="J10"/>
  <c r="I10"/>
  <c r="K49" l="1"/>
  <c r="K53"/>
  <c r="K57"/>
  <c r="K61"/>
  <c r="K65"/>
  <c r="K69"/>
  <c r="K73"/>
  <c r="K77"/>
  <c r="K81"/>
  <c r="K52"/>
  <c r="K56"/>
  <c r="K60"/>
  <c r="K64"/>
  <c r="K76"/>
  <c r="K80"/>
  <c r="K92"/>
  <c r="K47"/>
  <c r="K51"/>
  <c r="K55"/>
  <c r="K59"/>
  <c r="K63"/>
  <c r="K67"/>
  <c r="K71"/>
  <c r="K75"/>
  <c r="K79"/>
  <c r="K83"/>
  <c r="K91"/>
  <c r="K95"/>
  <c r="K99"/>
  <c r="K103"/>
  <c r="K48"/>
  <c r="K68"/>
  <c r="K72"/>
  <c r="K88"/>
  <c r="K96"/>
  <c r="K100"/>
  <c r="G34"/>
  <c r="G35" s="1"/>
  <c r="K50"/>
  <c r="K54"/>
  <c r="K58"/>
  <c r="K62"/>
  <c r="K66"/>
  <c r="K70"/>
  <c r="K74"/>
  <c r="K78"/>
  <c r="K82"/>
  <c r="K90"/>
  <c r="K94"/>
  <c r="K98"/>
  <c r="K102"/>
  <c r="G29"/>
  <c r="G30" s="1"/>
  <c r="K28"/>
  <c r="G36"/>
  <c r="G37" s="1"/>
  <c r="K35"/>
  <c r="K27"/>
  <c r="K34" l="1"/>
  <c r="K29"/>
  <c r="K36"/>
  <c r="K37"/>
  <c r="G38"/>
  <c r="K30"/>
  <c r="G31"/>
  <c r="K31" s="1"/>
  <c r="G39" l="1"/>
  <c r="K38"/>
  <c r="G40" l="1"/>
  <c r="K39"/>
  <c r="G41" l="1"/>
  <c r="K41" s="1"/>
  <c r="K40"/>
  <c r="K56" i="27" l="1"/>
  <c r="K68" i="1" l="1"/>
  <c r="I68"/>
  <c r="J68"/>
  <c r="G29" i="36" l="1"/>
  <c r="G28"/>
  <c r="G27"/>
  <c r="G26"/>
  <c r="G25"/>
  <c r="G24"/>
  <c r="J29" i="1" l="1"/>
  <c r="I27"/>
  <c r="I30"/>
  <c r="L39" l="1"/>
  <c r="J39"/>
  <c r="I39"/>
  <c r="L38"/>
  <c r="J38"/>
  <c r="I38"/>
  <c r="L37"/>
  <c r="J37"/>
  <c r="I37"/>
  <c r="L36"/>
  <c r="J36"/>
  <c r="I36"/>
  <c r="K36" s="1"/>
  <c r="L35"/>
  <c r="J35"/>
  <c r="I35"/>
  <c r="L34"/>
  <c r="J34"/>
  <c r="I34"/>
  <c r="L33"/>
  <c r="J33"/>
  <c r="I33"/>
  <c r="L32"/>
  <c r="J32"/>
  <c r="I32"/>
  <c r="K32" s="1"/>
  <c r="L31"/>
  <c r="J31"/>
  <c r="I31"/>
  <c r="L30"/>
  <c r="J30"/>
  <c r="L29"/>
  <c r="I29"/>
  <c r="K29" s="1"/>
  <c r="L28"/>
  <c r="J28"/>
  <c r="I28"/>
  <c r="L27"/>
  <c r="J27"/>
  <c r="L26"/>
  <c r="J26"/>
  <c r="I26"/>
  <c r="K28" l="1"/>
  <c r="K33"/>
  <c r="K37"/>
  <c r="K27"/>
  <c r="K31"/>
  <c r="K35"/>
  <c r="K39"/>
  <c r="K26"/>
  <c r="K30"/>
  <c r="K34"/>
  <c r="K38"/>
  <c r="N49" i="37" l="1"/>
  <c r="M49" s="1"/>
  <c r="G48" i="36" l="1"/>
  <c r="G36"/>
  <c r="G35"/>
  <c r="G21"/>
  <c r="G18"/>
  <c r="G13"/>
  <c r="G15"/>
  <c r="G14"/>
  <c r="J48" i="1" l="1"/>
  <c r="I48"/>
  <c r="K48" l="1"/>
  <c r="M9" i="37"/>
  <c r="M10"/>
  <c r="M11"/>
  <c r="M12"/>
  <c r="M13"/>
  <c r="M14"/>
  <c r="M15"/>
  <c r="M16"/>
  <c r="K18"/>
  <c r="M18"/>
  <c r="K19"/>
  <c r="M19"/>
  <c r="K20"/>
  <c r="M20"/>
  <c r="K21"/>
  <c r="M21"/>
  <c r="K22"/>
  <c r="M22"/>
  <c r="K23"/>
  <c r="M23"/>
  <c r="M25"/>
  <c r="M26"/>
  <c r="M27"/>
  <c r="M28"/>
  <c r="M29"/>
  <c r="M30"/>
  <c r="K32"/>
  <c r="M32"/>
  <c r="M33"/>
  <c r="M34"/>
  <c r="M35"/>
  <c r="M37"/>
  <c r="M38"/>
  <c r="M39"/>
  <c r="M40"/>
  <c r="M41"/>
  <c r="M42"/>
  <c r="M43"/>
  <c r="M44"/>
  <c r="M45"/>
  <c r="M46"/>
  <c r="M47"/>
  <c r="M48"/>
  <c r="M50"/>
  <c r="K52"/>
  <c r="M52"/>
  <c r="K53"/>
  <c r="M53"/>
  <c r="M54"/>
  <c r="K55"/>
  <c r="M55"/>
  <c r="G44" i="36" l="1"/>
  <c r="G19" l="1"/>
  <c r="L27" i="6" l="1"/>
  <c r="A4" l="1"/>
  <c r="I10"/>
  <c r="J10"/>
  <c r="L10"/>
  <c r="I11"/>
  <c r="J11"/>
  <c r="L11"/>
  <c r="I12"/>
  <c r="J12"/>
  <c r="L12"/>
  <c r="I13"/>
  <c r="J13"/>
  <c r="L13"/>
  <c r="I14"/>
  <c r="J14"/>
  <c r="L14"/>
  <c r="I15"/>
  <c r="J15"/>
  <c r="L15"/>
  <c r="I16"/>
  <c r="J16"/>
  <c r="L16"/>
  <c r="I17"/>
  <c r="J17"/>
  <c r="L17"/>
  <c r="I18"/>
  <c r="J18"/>
  <c r="L18"/>
  <c r="I19"/>
  <c r="J19"/>
  <c r="L19"/>
  <c r="I20"/>
  <c r="J20"/>
  <c r="L20"/>
  <c r="I21"/>
  <c r="J21"/>
  <c r="L21"/>
  <c r="I22"/>
  <c r="J22"/>
  <c r="L22"/>
  <c r="I23"/>
  <c r="J23"/>
  <c r="L23"/>
  <c r="I25"/>
  <c r="J25"/>
  <c r="L25"/>
  <c r="L26"/>
  <c r="I27"/>
  <c r="J27"/>
  <c r="K31"/>
  <c r="K32"/>
  <c r="K33"/>
  <c r="K34"/>
  <c r="K25" l="1"/>
  <c r="K22"/>
  <c r="K18"/>
  <c r="K14"/>
  <c r="K10"/>
  <c r="K27"/>
  <c r="K21"/>
  <c r="K17"/>
  <c r="K13"/>
  <c r="K23"/>
  <c r="K19"/>
  <c r="K15"/>
  <c r="K11"/>
  <c r="K20"/>
  <c r="K16"/>
  <c r="K12"/>
  <c r="L19" i="22"/>
  <c r="J37"/>
  <c r="J36"/>
  <c r="J35"/>
  <c r="J34"/>
  <c r="J33"/>
  <c r="J32"/>
  <c r="J31"/>
  <c r="J30"/>
  <c r="L27"/>
  <c r="J27"/>
  <c r="J26"/>
  <c r="J25"/>
  <c r="J24"/>
  <c r="J23"/>
  <c r="J22"/>
  <c r="J21"/>
  <c r="J20"/>
  <c r="J19"/>
  <c r="L16"/>
  <c r="J17"/>
  <c r="J16"/>
  <c r="J15"/>
  <c r="J14"/>
  <c r="J13"/>
  <c r="J12"/>
  <c r="J11"/>
  <c r="J10"/>
  <c r="J9"/>
  <c r="J8"/>
  <c r="G130" i="36" l="1"/>
  <c r="G129"/>
  <c r="G127"/>
  <c r="G126"/>
  <c r="G125"/>
  <c r="G124"/>
  <c r="G122"/>
  <c r="G121"/>
  <c r="G120"/>
  <c r="G118"/>
  <c r="G117"/>
  <c r="G116"/>
  <c r="G115"/>
  <c r="G114"/>
  <c r="G112"/>
  <c r="G111"/>
  <c r="G110"/>
  <c r="G109"/>
  <c r="G108"/>
  <c r="G107"/>
  <c r="G105"/>
  <c r="G103"/>
  <c r="G102"/>
  <c r="G100"/>
  <c r="G98"/>
  <c r="G97"/>
  <c r="G96"/>
  <c r="G95"/>
  <c r="G94"/>
  <c r="G93"/>
  <c r="G92"/>
  <c r="G91"/>
  <c r="G90"/>
  <c r="G89"/>
  <c r="G88"/>
  <c r="G87"/>
  <c r="G85"/>
  <c r="G84"/>
  <c r="G83"/>
  <c r="G82"/>
  <c r="G81"/>
  <c r="G80"/>
  <c r="G79"/>
  <c r="G78"/>
  <c r="G77"/>
  <c r="G75"/>
  <c r="G74"/>
  <c r="G73"/>
  <c r="G72"/>
  <c r="G71"/>
  <c r="G70"/>
  <c r="G69"/>
  <c r="G68"/>
  <c r="G67"/>
  <c r="G66"/>
  <c r="G64"/>
  <c r="G62"/>
  <c r="G61"/>
  <c r="G60"/>
  <c r="G59"/>
  <c r="G58"/>
  <c r="G57"/>
  <c r="G56"/>
  <c r="G55"/>
  <c r="G54"/>
  <c r="G53"/>
  <c r="G52"/>
  <c r="G51"/>
  <c r="G47"/>
  <c r="G46"/>
  <c r="G45"/>
  <c r="G42"/>
  <c r="G41"/>
  <c r="G40"/>
  <c r="G39"/>
  <c r="G38"/>
  <c r="G34"/>
  <c r="G33"/>
  <c r="G32"/>
  <c r="G31"/>
  <c r="G22"/>
  <c r="G20"/>
  <c r="G17"/>
  <c r="G12"/>
  <c r="L39" i="2" l="1"/>
  <c r="L56" i="1" l="1"/>
  <c r="L10" i="27" l="1"/>
  <c r="A4" i="32" l="1"/>
  <c r="H17"/>
  <c r="H16"/>
  <c r="I15"/>
  <c r="J15" s="1"/>
  <c r="H15"/>
  <c r="I13"/>
  <c r="J13" s="1"/>
  <c r="H13"/>
  <c r="I12"/>
  <c r="J12" s="1"/>
  <c r="H12"/>
  <c r="I11"/>
  <c r="J11" s="1"/>
  <c r="H11"/>
  <c r="L37" i="22" l="1"/>
  <c r="L36"/>
  <c r="L35"/>
  <c r="L34"/>
  <c r="L33"/>
  <c r="L32"/>
  <c r="L31"/>
  <c r="L30"/>
  <c r="L28"/>
  <c r="L26"/>
  <c r="L25"/>
  <c r="L24"/>
  <c r="L23"/>
  <c r="L22"/>
  <c r="L21"/>
  <c r="L20"/>
  <c r="L9"/>
  <c r="L10"/>
  <c r="L11"/>
  <c r="L12"/>
  <c r="L13"/>
  <c r="L14"/>
  <c r="L15"/>
  <c r="L17"/>
  <c r="L8"/>
  <c r="B4" i="36" l="1"/>
  <c r="L10" i="1" l="1"/>
  <c r="I73" i="2" l="1"/>
  <c r="J73"/>
  <c r="L73"/>
  <c r="L88"/>
  <c r="J88"/>
  <c r="I88"/>
  <c r="L87"/>
  <c r="J87"/>
  <c r="I87"/>
  <c r="L86"/>
  <c r="J86"/>
  <c r="I86"/>
  <c r="L85"/>
  <c r="J85"/>
  <c r="I85"/>
  <c r="L84"/>
  <c r="J84"/>
  <c r="I84"/>
  <c r="L83"/>
  <c r="J83"/>
  <c r="I83"/>
  <c r="L82"/>
  <c r="J82"/>
  <c r="I82"/>
  <c r="L81"/>
  <c r="J81"/>
  <c r="I81"/>
  <c r="L80"/>
  <c r="J80"/>
  <c r="I80"/>
  <c r="L79"/>
  <c r="J79"/>
  <c r="I79"/>
  <c r="L78"/>
  <c r="J78"/>
  <c r="I78"/>
  <c r="L77"/>
  <c r="J77"/>
  <c r="I77"/>
  <c r="L76"/>
  <c r="J76"/>
  <c r="I76"/>
  <c r="L75"/>
  <c r="J75"/>
  <c r="I75"/>
  <c r="L74"/>
  <c r="J74"/>
  <c r="I74"/>
  <c r="K77" l="1"/>
  <c r="K81"/>
  <c r="K73"/>
  <c r="K85"/>
  <c r="K75"/>
  <c r="K79"/>
  <c r="K83"/>
  <c r="K87"/>
  <c r="K74"/>
  <c r="K78"/>
  <c r="K82"/>
  <c r="K86"/>
  <c r="K76"/>
  <c r="K80"/>
  <c r="K84"/>
  <c r="K88"/>
  <c r="L50" i="1" l="1"/>
  <c r="J50"/>
  <c r="I50"/>
  <c r="K50" l="1"/>
  <c r="L38" i="2"/>
  <c r="J38"/>
  <c r="I38"/>
  <c r="L37"/>
  <c r="J37"/>
  <c r="I37"/>
  <c r="L36"/>
  <c r="J36"/>
  <c r="I36"/>
  <c r="L35"/>
  <c r="J35"/>
  <c r="I35"/>
  <c r="L34"/>
  <c r="J34"/>
  <c r="I34"/>
  <c r="L33"/>
  <c r="J33"/>
  <c r="I33"/>
  <c r="L32"/>
  <c r="J32"/>
  <c r="I32"/>
  <c r="L31"/>
  <c r="J31"/>
  <c r="I31"/>
  <c r="L30"/>
  <c r="J30"/>
  <c r="I30"/>
  <c r="L29"/>
  <c r="J29"/>
  <c r="I29"/>
  <c r="L28"/>
  <c r="J28"/>
  <c r="I28"/>
  <c r="K28" l="1"/>
  <c r="K32"/>
  <c r="K36"/>
  <c r="K30"/>
  <c r="K34"/>
  <c r="K38"/>
  <c r="K29"/>
  <c r="K33"/>
  <c r="K37"/>
  <c r="K31"/>
  <c r="K35"/>
  <c r="A4" i="27" l="1"/>
  <c r="A4" i="41" s="1"/>
  <c r="A4" i="26"/>
  <c r="A4" i="25"/>
  <c r="L50" i="27"/>
  <c r="J50"/>
  <c r="I50"/>
  <c r="L49"/>
  <c r="J49"/>
  <c r="I49"/>
  <c r="L48"/>
  <c r="J48"/>
  <c r="I48"/>
  <c r="L47"/>
  <c r="J47"/>
  <c r="I47"/>
  <c r="L46"/>
  <c r="J46"/>
  <c r="I46"/>
  <c r="L45"/>
  <c r="J45"/>
  <c r="I45"/>
  <c r="L44"/>
  <c r="J44"/>
  <c r="I44"/>
  <c r="L43"/>
  <c r="J43"/>
  <c r="I43"/>
  <c r="L42"/>
  <c r="J42"/>
  <c r="I42"/>
  <c r="L41"/>
  <c r="J41"/>
  <c r="I41"/>
  <c r="L40"/>
  <c r="J40"/>
  <c r="I40"/>
  <c r="L39"/>
  <c r="J39"/>
  <c r="I39"/>
  <c r="L38"/>
  <c r="J38"/>
  <c r="I38"/>
  <c r="L37"/>
  <c r="J37"/>
  <c r="I37"/>
  <c r="L36"/>
  <c r="J36"/>
  <c r="I36"/>
  <c r="L35"/>
  <c r="J35"/>
  <c r="I35"/>
  <c r="L34"/>
  <c r="J34"/>
  <c r="I34"/>
  <c r="L33"/>
  <c r="J33"/>
  <c r="I33"/>
  <c r="L32"/>
  <c r="J32"/>
  <c r="I32"/>
  <c r="L31"/>
  <c r="J31"/>
  <c r="I31"/>
  <c r="L30"/>
  <c r="J30"/>
  <c r="I30"/>
  <c r="L29"/>
  <c r="J29"/>
  <c r="I29"/>
  <c r="L28"/>
  <c r="J28"/>
  <c r="I28"/>
  <c r="L27"/>
  <c r="J27"/>
  <c r="I27"/>
  <c r="L26"/>
  <c r="J26"/>
  <c r="I26"/>
  <c r="L25"/>
  <c r="J25"/>
  <c r="I25"/>
  <c r="L24"/>
  <c r="J24"/>
  <c r="I24"/>
  <c r="L23"/>
  <c r="J23"/>
  <c r="I23"/>
  <c r="L22"/>
  <c r="J22"/>
  <c r="I22"/>
  <c r="L21"/>
  <c r="J21"/>
  <c r="I21"/>
  <c r="L20"/>
  <c r="J20"/>
  <c r="I20"/>
  <c r="L19"/>
  <c r="J19"/>
  <c r="I19"/>
  <c r="L18"/>
  <c r="J18"/>
  <c r="I18"/>
  <c r="L17"/>
  <c r="J17"/>
  <c r="I17"/>
  <c r="L16"/>
  <c r="J16"/>
  <c r="I16"/>
  <c r="L15"/>
  <c r="J15"/>
  <c r="I15"/>
  <c r="L14"/>
  <c r="J14"/>
  <c r="I14"/>
  <c r="L13"/>
  <c r="J13"/>
  <c r="I13"/>
  <c r="L12"/>
  <c r="J12"/>
  <c r="I12"/>
  <c r="L11"/>
  <c r="J11"/>
  <c r="I11"/>
  <c r="J10"/>
  <c r="I10"/>
  <c r="L63" i="26"/>
  <c r="K63" s="1"/>
  <c r="J63"/>
  <c r="I63"/>
  <c r="L62"/>
  <c r="K62" s="1"/>
  <c r="J62"/>
  <c r="I62"/>
  <c r="L61"/>
  <c r="K61" s="1"/>
  <c r="J61"/>
  <c r="I61"/>
  <c r="L60"/>
  <c r="K60" s="1"/>
  <c r="J60"/>
  <c r="I60"/>
  <c r="L59"/>
  <c r="K59" s="1"/>
  <c r="J59"/>
  <c r="I59"/>
  <c r="L58"/>
  <c r="K58" s="1"/>
  <c r="J58"/>
  <c r="I58"/>
  <c r="L57"/>
  <c r="K57" s="1"/>
  <c r="J57"/>
  <c r="I57"/>
  <c r="L56"/>
  <c r="K56" s="1"/>
  <c r="J56"/>
  <c r="I56"/>
  <c r="L55"/>
  <c r="K55" s="1"/>
  <c r="J55"/>
  <c r="I55"/>
  <c r="L54"/>
  <c r="K54" s="1"/>
  <c r="J54"/>
  <c r="I54"/>
  <c r="L53"/>
  <c r="K53" s="1"/>
  <c r="J53"/>
  <c r="I53"/>
  <c r="L52"/>
  <c r="K52" s="1"/>
  <c r="J52"/>
  <c r="I52"/>
  <c r="L51"/>
  <c r="K51" s="1"/>
  <c r="J51"/>
  <c r="I51"/>
  <c r="L50"/>
  <c r="K50" s="1"/>
  <c r="J50"/>
  <c r="I50"/>
  <c r="L49"/>
  <c r="K49" s="1"/>
  <c r="J49"/>
  <c r="I49"/>
  <c r="L48"/>
  <c r="K48" s="1"/>
  <c r="J48"/>
  <c r="I48"/>
  <c r="L47"/>
  <c r="K47" s="1"/>
  <c r="J47"/>
  <c r="I47"/>
  <c r="L46"/>
  <c r="J46"/>
  <c r="I46"/>
  <c r="L45"/>
  <c r="J45"/>
  <c r="I45"/>
  <c r="L44"/>
  <c r="J44"/>
  <c r="I44"/>
  <c r="L43"/>
  <c r="J43"/>
  <c r="I43"/>
  <c r="L42"/>
  <c r="J42"/>
  <c r="I42"/>
  <c r="L41"/>
  <c r="J41"/>
  <c r="I41"/>
  <c r="L40"/>
  <c r="J40"/>
  <c r="I40"/>
  <c r="L39"/>
  <c r="J39"/>
  <c r="I39"/>
  <c r="L38"/>
  <c r="J38"/>
  <c r="I38"/>
  <c r="L37"/>
  <c r="J37"/>
  <c r="I37"/>
  <c r="L36"/>
  <c r="J36"/>
  <c r="I36"/>
  <c r="L35"/>
  <c r="J35"/>
  <c r="I35"/>
  <c r="L34"/>
  <c r="J34"/>
  <c r="I34"/>
  <c r="L33"/>
  <c r="J33"/>
  <c r="I33"/>
  <c r="L32"/>
  <c r="J32"/>
  <c r="I32"/>
  <c r="L31"/>
  <c r="J31"/>
  <c r="I31"/>
  <c r="L30"/>
  <c r="J30"/>
  <c r="I30"/>
  <c r="L28"/>
  <c r="J28"/>
  <c r="I28"/>
  <c r="L27"/>
  <c r="J27"/>
  <c r="I27"/>
  <c r="L26"/>
  <c r="J26"/>
  <c r="I26"/>
  <c r="L25"/>
  <c r="J25"/>
  <c r="I25"/>
  <c r="L24"/>
  <c r="J24"/>
  <c r="I24"/>
  <c r="L23"/>
  <c r="J23"/>
  <c r="I23"/>
  <c r="L22"/>
  <c r="J22"/>
  <c r="I22"/>
  <c r="L21"/>
  <c r="J21"/>
  <c r="I21"/>
  <c r="L20"/>
  <c r="J20"/>
  <c r="I20"/>
  <c r="L19"/>
  <c r="J19"/>
  <c r="I19"/>
  <c r="L18"/>
  <c r="J18"/>
  <c r="I18"/>
  <c r="L17"/>
  <c r="J17"/>
  <c r="I17"/>
  <c r="L16"/>
  <c r="J16"/>
  <c r="I16"/>
  <c r="L15"/>
  <c r="J15"/>
  <c r="I15"/>
  <c r="L14"/>
  <c r="J14"/>
  <c r="I14"/>
  <c r="L13"/>
  <c r="J13"/>
  <c r="I13"/>
  <c r="L12"/>
  <c r="J12"/>
  <c r="I12"/>
  <c r="L11"/>
  <c r="J11"/>
  <c r="L10"/>
  <c r="J10"/>
  <c r="I10"/>
  <c r="L54" i="25"/>
  <c r="J54"/>
  <c r="I54"/>
  <c r="L53"/>
  <c r="J53"/>
  <c r="I53"/>
  <c r="L52"/>
  <c r="J52"/>
  <c r="I52"/>
  <c r="L51"/>
  <c r="J51"/>
  <c r="I51"/>
  <c r="L50"/>
  <c r="J50"/>
  <c r="I50"/>
  <c r="L49"/>
  <c r="J49"/>
  <c r="I49"/>
  <c r="L48"/>
  <c r="J48"/>
  <c r="I48"/>
  <c r="L47"/>
  <c r="J47"/>
  <c r="I47"/>
  <c r="L46"/>
  <c r="J46"/>
  <c r="I46"/>
  <c r="L45"/>
  <c r="J45"/>
  <c r="I45"/>
  <c r="L44"/>
  <c r="J44"/>
  <c r="I44"/>
  <c r="L43"/>
  <c r="J43"/>
  <c r="I43"/>
  <c r="L42"/>
  <c r="J42"/>
  <c r="I42"/>
  <c r="L41"/>
  <c r="J41"/>
  <c r="I41"/>
  <c r="L40"/>
  <c r="J40"/>
  <c r="I40"/>
  <c r="L39"/>
  <c r="J39"/>
  <c r="I39"/>
  <c r="L38"/>
  <c r="J38"/>
  <c r="I38"/>
  <c r="L37"/>
  <c r="J37"/>
  <c r="I37"/>
  <c r="L36"/>
  <c r="J36"/>
  <c r="I36"/>
  <c r="L35"/>
  <c r="J35"/>
  <c r="I35"/>
  <c r="L34"/>
  <c r="J34"/>
  <c r="I34"/>
  <c r="L33"/>
  <c r="J33"/>
  <c r="I33"/>
  <c r="L32"/>
  <c r="J32"/>
  <c r="I32"/>
  <c r="L31"/>
  <c r="J31"/>
  <c r="I31"/>
  <c r="L30"/>
  <c r="J30"/>
  <c r="I30"/>
  <c r="L29"/>
  <c r="J29"/>
  <c r="I29"/>
  <c r="L28"/>
  <c r="J28"/>
  <c r="I28"/>
  <c r="L27"/>
  <c r="J27"/>
  <c r="I27"/>
  <c r="L26"/>
  <c r="J26"/>
  <c r="I26"/>
  <c r="L25"/>
  <c r="J25"/>
  <c r="I25"/>
  <c r="L24"/>
  <c r="J24"/>
  <c r="I24"/>
  <c r="L23"/>
  <c r="J23"/>
  <c r="I23"/>
  <c r="L22"/>
  <c r="J22"/>
  <c r="I22"/>
  <c r="L21"/>
  <c r="J21"/>
  <c r="I21"/>
  <c r="L20"/>
  <c r="J20"/>
  <c r="I20"/>
  <c r="L19"/>
  <c r="J19"/>
  <c r="I19"/>
  <c r="L18"/>
  <c r="J18"/>
  <c r="I18"/>
  <c r="L17"/>
  <c r="J17"/>
  <c r="I17"/>
  <c r="L16"/>
  <c r="J16"/>
  <c r="I16"/>
  <c r="L15"/>
  <c r="J15"/>
  <c r="I15"/>
  <c r="L14"/>
  <c r="J14"/>
  <c r="I14"/>
  <c r="L13"/>
  <c r="J13"/>
  <c r="I13"/>
  <c r="L12"/>
  <c r="J12"/>
  <c r="I12"/>
  <c r="L11"/>
  <c r="J11"/>
  <c r="I11"/>
  <c r="L10"/>
  <c r="J10"/>
  <c r="I10"/>
  <c r="K12" i="27" l="1"/>
  <c r="K16"/>
  <c r="K25" i="25"/>
  <c r="K29"/>
  <c r="K49"/>
  <c r="K33"/>
  <c r="K41"/>
  <c r="K45"/>
  <c r="K10" i="27"/>
  <c r="K14"/>
  <c r="K13"/>
  <c r="K17"/>
  <c r="K11"/>
  <c r="K15"/>
  <c r="K43" i="26"/>
  <c r="K31"/>
  <c r="K35"/>
  <c r="K39"/>
  <c r="K39" i="27"/>
  <c r="K43"/>
  <c r="K47"/>
  <c r="K35"/>
  <c r="K19"/>
  <c r="K23"/>
  <c r="K27"/>
  <c r="K31"/>
  <c r="K18"/>
  <c r="K22"/>
  <c r="K26"/>
  <c r="K30"/>
  <c r="K34"/>
  <c r="K38"/>
  <c r="K42"/>
  <c r="K46"/>
  <c r="K50"/>
  <c r="K21"/>
  <c r="K25"/>
  <c r="K29"/>
  <c r="K20"/>
  <c r="K24"/>
  <c r="K28"/>
  <c r="K32"/>
  <c r="K36"/>
  <c r="K40"/>
  <c r="K44"/>
  <c r="K48"/>
  <c r="K33"/>
  <c r="K37"/>
  <c r="K41"/>
  <c r="K45"/>
  <c r="K49"/>
  <c r="K13" i="26"/>
  <c r="K17"/>
  <c r="K10"/>
  <c r="K21"/>
  <c r="K30"/>
  <c r="K34"/>
  <c r="K38"/>
  <c r="K42"/>
  <c r="K46"/>
  <c r="K14"/>
  <c r="K18"/>
  <c r="K22"/>
  <c r="K26"/>
  <c r="K25"/>
  <c r="K53" i="25"/>
  <c r="K37"/>
  <c r="K13"/>
  <c r="K17"/>
  <c r="K21"/>
  <c r="K42"/>
  <c r="K46"/>
  <c r="K50"/>
  <c r="K54"/>
  <c r="K12"/>
  <c r="K16"/>
  <c r="K20"/>
  <c r="K11"/>
  <c r="K15"/>
  <c r="K19"/>
  <c r="K10"/>
  <c r="K14"/>
  <c r="K18"/>
  <c r="K24"/>
  <c r="K32"/>
  <c r="K36"/>
  <c r="K40"/>
  <c r="K44"/>
  <c r="K48"/>
  <c r="K52"/>
  <c r="K12" i="26"/>
  <c r="K16"/>
  <c r="K20"/>
  <c r="K24"/>
  <c r="K28"/>
  <c r="K33"/>
  <c r="K37"/>
  <c r="K41"/>
  <c r="K45"/>
  <c r="K23" i="25"/>
  <c r="K27"/>
  <c r="K31"/>
  <c r="K35"/>
  <c r="K39"/>
  <c r="K43"/>
  <c r="K47"/>
  <c r="K51"/>
  <c r="K11" i="26"/>
  <c r="K15"/>
  <c r="K19"/>
  <c r="K23"/>
  <c r="K27"/>
  <c r="K32"/>
  <c r="K36"/>
  <c r="K40"/>
  <c r="K44"/>
  <c r="K28" i="25"/>
  <c r="K22"/>
  <c r="K26"/>
  <c r="K30"/>
  <c r="K34"/>
  <c r="K38"/>
  <c r="L10" i="2" l="1"/>
  <c r="J10"/>
  <c r="I10"/>
  <c r="K10" l="1"/>
  <c r="L40" i="1" l="1"/>
  <c r="I43" l="1"/>
  <c r="J43"/>
  <c r="L43"/>
  <c r="K43" l="1"/>
  <c r="L35" i="13"/>
  <c r="I23" l="1"/>
  <c r="L73"/>
  <c r="J73"/>
  <c r="I73"/>
  <c r="L72"/>
  <c r="J72"/>
  <c r="I72"/>
  <c r="L71"/>
  <c r="J71"/>
  <c r="I71"/>
  <c r="L70"/>
  <c r="J70"/>
  <c r="I70"/>
  <c r="L69"/>
  <c r="J69"/>
  <c r="I69"/>
  <c r="L68"/>
  <c r="J68"/>
  <c r="I68"/>
  <c r="L67"/>
  <c r="J67"/>
  <c r="I67"/>
  <c r="L66"/>
  <c r="J66"/>
  <c r="I66"/>
  <c r="L65"/>
  <c r="J65"/>
  <c r="I65"/>
  <c r="L64"/>
  <c r="J64"/>
  <c r="I64"/>
  <c r="L63"/>
  <c r="J63"/>
  <c r="I63"/>
  <c r="L62"/>
  <c r="J62"/>
  <c r="I62"/>
  <c r="L61"/>
  <c r="J61"/>
  <c r="I61"/>
  <c r="L60"/>
  <c r="J60"/>
  <c r="I60"/>
  <c r="L59"/>
  <c r="J59"/>
  <c r="I59"/>
  <c r="L58"/>
  <c r="J58"/>
  <c r="I58"/>
  <c r="L57"/>
  <c r="J57"/>
  <c r="I57"/>
  <c r="L56"/>
  <c r="J56"/>
  <c r="I56"/>
  <c r="L55"/>
  <c r="J55"/>
  <c r="I55"/>
  <c r="L54"/>
  <c r="J54"/>
  <c r="I54"/>
  <c r="L53"/>
  <c r="J53"/>
  <c r="I53"/>
  <c r="L52"/>
  <c r="J52"/>
  <c r="I52"/>
  <c r="L51"/>
  <c r="J51"/>
  <c r="I51"/>
  <c r="L50"/>
  <c r="J50"/>
  <c r="I50"/>
  <c r="L49"/>
  <c r="J49"/>
  <c r="I49"/>
  <c r="L48"/>
  <c r="J48"/>
  <c r="I48"/>
  <c r="L47"/>
  <c r="J47"/>
  <c r="I47"/>
  <c r="L46"/>
  <c r="J46"/>
  <c r="I46"/>
  <c r="L45"/>
  <c r="J45"/>
  <c r="I45"/>
  <c r="L44"/>
  <c r="J44"/>
  <c r="I44"/>
  <c r="L43"/>
  <c r="J43"/>
  <c r="I43"/>
  <c r="L42"/>
  <c r="J42"/>
  <c r="I42"/>
  <c r="L41"/>
  <c r="J41"/>
  <c r="I41"/>
  <c r="L40"/>
  <c r="J40"/>
  <c r="I40"/>
  <c r="L39"/>
  <c r="K39" s="1"/>
  <c r="J39"/>
  <c r="I39"/>
  <c r="L38"/>
  <c r="K38" s="1"/>
  <c r="J38"/>
  <c r="I38"/>
  <c r="L37"/>
  <c r="K37" s="1"/>
  <c r="J37"/>
  <c r="I37"/>
  <c r="L36"/>
  <c r="K36" s="1"/>
  <c r="J36"/>
  <c r="I36"/>
  <c r="K35"/>
  <c r="J35"/>
  <c r="I35"/>
  <c r="L34"/>
  <c r="K34" s="1"/>
  <c r="J34"/>
  <c r="I34"/>
  <c r="L33"/>
  <c r="K33" s="1"/>
  <c r="J33"/>
  <c r="I33"/>
  <c r="L32"/>
  <c r="K32" s="1"/>
  <c r="J32"/>
  <c r="I32"/>
  <c r="L31"/>
  <c r="K31" s="1"/>
  <c r="J31"/>
  <c r="I31"/>
  <c r="L30"/>
  <c r="K30" s="1"/>
  <c r="J30"/>
  <c r="I30"/>
  <c r="L29"/>
  <c r="K29" s="1"/>
  <c r="J29"/>
  <c r="I29"/>
  <c r="L28"/>
  <c r="K28" s="1"/>
  <c r="J28"/>
  <c r="I28"/>
  <c r="L27"/>
  <c r="K27" s="1"/>
  <c r="J27"/>
  <c r="I27"/>
  <c r="L26"/>
  <c r="K26" s="1"/>
  <c r="J26"/>
  <c r="I26"/>
  <c r="L25"/>
  <c r="K25" s="1"/>
  <c r="J25"/>
  <c r="I25"/>
  <c r="L24"/>
  <c r="K24" s="1"/>
  <c r="J24"/>
  <c r="I24"/>
  <c r="L23"/>
  <c r="K23" s="1"/>
  <c r="J23"/>
  <c r="L22"/>
  <c r="J22"/>
  <c r="I22"/>
  <c r="L21"/>
  <c r="J21"/>
  <c r="I21"/>
  <c r="L20"/>
  <c r="J20"/>
  <c r="I20"/>
  <c r="L19"/>
  <c r="J19"/>
  <c r="I19"/>
  <c r="L18"/>
  <c r="J18"/>
  <c r="I18"/>
  <c r="L17"/>
  <c r="J17"/>
  <c r="I17"/>
  <c r="L16"/>
  <c r="J16"/>
  <c r="I16"/>
  <c r="L15"/>
  <c r="J15"/>
  <c r="I15"/>
  <c r="L14"/>
  <c r="J14"/>
  <c r="I14"/>
  <c r="L13"/>
  <c r="J13"/>
  <c r="I13"/>
  <c r="L12"/>
  <c r="J12"/>
  <c r="I12"/>
  <c r="L11"/>
  <c r="J11"/>
  <c r="I11"/>
  <c r="L10"/>
  <c r="J10"/>
  <c r="I10"/>
  <c r="A4"/>
  <c r="A4" i="22" s="1"/>
  <c r="A3" i="13"/>
  <c r="K57" l="1"/>
  <c r="K65"/>
  <c r="K69"/>
  <c r="K73"/>
  <c r="K59"/>
  <c r="K63"/>
  <c r="K67"/>
  <c r="K71"/>
  <c r="K55"/>
  <c r="K58"/>
  <c r="K62"/>
  <c r="K66"/>
  <c r="K70"/>
  <c r="K61"/>
  <c r="K60"/>
  <c r="K64"/>
  <c r="K68"/>
  <c r="K72"/>
  <c r="K16"/>
  <c r="K20"/>
  <c r="K43"/>
  <c r="K47"/>
  <c r="K51"/>
  <c r="K12"/>
  <c r="K40"/>
  <c r="K44"/>
  <c r="K48"/>
  <c r="K52"/>
  <c r="K56"/>
  <c r="K42"/>
  <c r="K46"/>
  <c r="K50"/>
  <c r="K54"/>
  <c r="K41"/>
  <c r="K45"/>
  <c r="K49"/>
  <c r="K53"/>
  <c r="K13"/>
  <c r="K17"/>
  <c r="K21"/>
  <c r="K11"/>
  <c r="K15"/>
  <c r="K19"/>
  <c r="K10"/>
  <c r="K14"/>
  <c r="K18"/>
  <c r="K22"/>
  <c r="L85" i="1" l="1"/>
  <c r="J85"/>
  <c r="I85"/>
  <c r="L84"/>
  <c r="J84"/>
  <c r="I84"/>
  <c r="L83"/>
  <c r="J83"/>
  <c r="I83"/>
  <c r="L82"/>
  <c r="J82"/>
  <c r="I82"/>
  <c r="L81"/>
  <c r="J81"/>
  <c r="I81"/>
  <c r="L80"/>
  <c r="J80"/>
  <c r="I80"/>
  <c r="L79"/>
  <c r="J79"/>
  <c r="I79"/>
  <c r="L78"/>
  <c r="J78"/>
  <c r="I78"/>
  <c r="L77"/>
  <c r="J77"/>
  <c r="I77"/>
  <c r="L76"/>
  <c r="J76"/>
  <c r="I76"/>
  <c r="L75"/>
  <c r="J75"/>
  <c r="I75"/>
  <c r="L74"/>
  <c r="J74"/>
  <c r="I74"/>
  <c r="L73"/>
  <c r="J73"/>
  <c r="I73"/>
  <c r="L72"/>
  <c r="J72"/>
  <c r="I72"/>
  <c r="L71"/>
  <c r="J71"/>
  <c r="I71"/>
  <c r="L70"/>
  <c r="J70"/>
  <c r="I70"/>
  <c r="L69"/>
  <c r="J69"/>
  <c r="I69"/>
  <c r="L42"/>
  <c r="L41"/>
  <c r="L90" i="2"/>
  <c r="L91"/>
  <c r="L92"/>
  <c r="L93"/>
  <c r="L94"/>
  <c r="L95"/>
  <c r="L96"/>
  <c r="L97"/>
  <c r="L98"/>
  <c r="L99"/>
  <c r="L100"/>
  <c r="L101"/>
  <c r="L102"/>
  <c r="L103"/>
  <c r="L104"/>
  <c r="L105"/>
  <c r="L89"/>
  <c r="J89"/>
  <c r="I89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L110"/>
  <c r="L122"/>
  <c r="L121"/>
  <c r="L120"/>
  <c r="L119"/>
  <c r="L118"/>
  <c r="L117"/>
  <c r="L116"/>
  <c r="L115"/>
  <c r="L114"/>
  <c r="L113"/>
  <c r="L112"/>
  <c r="L111"/>
  <c r="L109"/>
  <c r="L108"/>
  <c r="L107"/>
  <c r="L56"/>
  <c r="K56" s="1"/>
  <c r="L55"/>
  <c r="K55" s="1"/>
  <c r="L54"/>
  <c r="K54" s="1"/>
  <c r="L53"/>
  <c r="K53" s="1"/>
  <c r="L52"/>
  <c r="K52" s="1"/>
  <c r="L51"/>
  <c r="K51" s="1"/>
  <c r="L50"/>
  <c r="K50" s="1"/>
  <c r="L49"/>
  <c r="K49" s="1"/>
  <c r="L48"/>
  <c r="K48" s="1"/>
  <c r="L47"/>
  <c r="K47" s="1"/>
  <c r="L46"/>
  <c r="K46" s="1"/>
  <c r="L45"/>
  <c r="K45" s="1"/>
  <c r="L44"/>
  <c r="K44" s="1"/>
  <c r="L43"/>
  <c r="K43" s="1"/>
  <c r="L42"/>
  <c r="K42" s="1"/>
  <c r="L41"/>
  <c r="K41" s="1"/>
  <c r="L40"/>
  <c r="K40" s="1"/>
  <c r="K39"/>
  <c r="L11"/>
  <c r="L12"/>
  <c r="L13"/>
  <c r="L14"/>
  <c r="L15"/>
  <c r="L16"/>
  <c r="L17"/>
  <c r="L18"/>
  <c r="L19"/>
  <c r="L20"/>
  <c r="L21"/>
  <c r="L22"/>
  <c r="L23"/>
  <c r="L24"/>
  <c r="L25"/>
  <c r="L26"/>
  <c r="L27"/>
  <c r="L124" i="1"/>
  <c r="L125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87"/>
  <c r="K87" s="1"/>
  <c r="L104"/>
  <c r="L105"/>
  <c r="L103"/>
  <c r="L102"/>
  <c r="L101"/>
  <c r="L100"/>
  <c r="L99"/>
  <c r="L98"/>
  <c r="L97"/>
  <c r="L96"/>
  <c r="L95"/>
  <c r="L94"/>
  <c r="L93"/>
  <c r="L92"/>
  <c r="L91"/>
  <c r="L90"/>
  <c r="L89"/>
  <c r="K89" s="1"/>
  <c r="L88"/>
  <c r="K88" s="1"/>
  <c r="L52"/>
  <c r="L53"/>
  <c r="L54"/>
  <c r="L55"/>
  <c r="L57"/>
  <c r="L58"/>
  <c r="L59"/>
  <c r="L60"/>
  <c r="L61"/>
  <c r="L62"/>
  <c r="L63"/>
  <c r="L64"/>
  <c r="L65"/>
  <c r="L66"/>
  <c r="L67"/>
  <c r="L51"/>
  <c r="L46"/>
  <c r="L45"/>
  <c r="L11"/>
  <c r="L12"/>
  <c r="L13"/>
  <c r="L14"/>
  <c r="L15"/>
  <c r="L16"/>
  <c r="L17"/>
  <c r="L18"/>
  <c r="L19"/>
  <c r="L20"/>
  <c r="L21"/>
  <c r="L22"/>
  <c r="L23"/>
  <c r="L24"/>
  <c r="L25"/>
  <c r="J46"/>
  <c r="J45"/>
  <c r="I46"/>
  <c r="I45"/>
  <c r="J42"/>
  <c r="I42"/>
  <c r="J41"/>
  <c r="I41"/>
  <c r="J40"/>
  <c r="I40"/>
  <c r="I40" i="2"/>
  <c r="I41"/>
  <c r="I42"/>
  <c r="A3"/>
  <c r="A4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39"/>
  <c r="J39"/>
  <c r="J40"/>
  <c r="J41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K125"/>
  <c r="K126"/>
  <c r="K127"/>
  <c r="K128"/>
  <c r="I10" i="1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K76" l="1"/>
  <c r="K73"/>
  <c r="K64"/>
  <c r="K60"/>
  <c r="K78"/>
  <c r="K16"/>
  <c r="K51"/>
  <c r="K55"/>
  <c r="K56"/>
  <c r="K21"/>
  <c r="K67"/>
  <c r="K63"/>
  <c r="K59"/>
  <c r="K54"/>
  <c r="K81"/>
  <c r="K66"/>
  <c r="K62"/>
  <c r="K58"/>
  <c r="K53"/>
  <c r="K72"/>
  <c r="K80"/>
  <c r="K84"/>
  <c r="K65"/>
  <c r="K61"/>
  <c r="K57"/>
  <c r="K52"/>
  <c r="K71"/>
  <c r="K75"/>
  <c r="K79"/>
  <c r="K83"/>
  <c r="K74"/>
  <c r="K77"/>
  <c r="K82"/>
  <c r="K85"/>
  <c r="K69"/>
  <c r="K14"/>
  <c r="K93" i="2"/>
  <c r="K97"/>
  <c r="K12" i="1"/>
  <c r="K90" i="2"/>
  <c r="K94"/>
  <c r="K98"/>
  <c r="K102"/>
  <c r="K116"/>
  <c r="K19"/>
  <c r="K24"/>
  <c r="K99"/>
  <c r="K95"/>
  <c r="K23"/>
  <c r="K120"/>
  <c r="K26"/>
  <c r="K104"/>
  <c r="K96"/>
  <c r="K27"/>
  <c r="K21"/>
  <c r="K11"/>
  <c r="K100"/>
  <c r="K16"/>
  <c r="K112"/>
  <c r="K121"/>
  <c r="K92"/>
  <c r="K13"/>
  <c r="K91"/>
  <c r="K103"/>
  <c r="K115"/>
  <c r="K111"/>
  <c r="K20"/>
  <c r="K15"/>
  <c r="K18"/>
  <c r="K14"/>
  <c r="K118"/>
  <c r="K114"/>
  <c r="K105"/>
  <c r="K101"/>
  <c r="K42" i="1"/>
  <c r="K104"/>
  <c r="K94"/>
  <c r="K112"/>
  <c r="K108"/>
  <c r="K105"/>
  <c r="K95"/>
  <c r="K40"/>
  <c r="K19"/>
  <c r="K117" i="2"/>
  <c r="K107"/>
  <c r="K22"/>
  <c r="K109"/>
  <c r="K122"/>
  <c r="K113"/>
  <c r="K119"/>
  <c r="K110"/>
  <c r="K25"/>
  <c r="K17"/>
  <c r="K12"/>
  <c r="K89"/>
  <c r="K98" i="1"/>
  <c r="K17"/>
  <c r="K97"/>
  <c r="K96"/>
  <c r="K108" i="2"/>
  <c r="K45" i="1"/>
  <c r="K109"/>
  <c r="K24"/>
  <c r="K124"/>
  <c r="K93"/>
  <c r="K10"/>
  <c r="K120"/>
  <c r="K125"/>
  <c r="K121"/>
  <c r="K115"/>
  <c r="K101"/>
  <c r="K92"/>
  <c r="K90"/>
  <c r="K25"/>
  <c r="K118"/>
  <c r="K116"/>
  <c r="K113"/>
  <c r="K111"/>
  <c r="K103"/>
  <c r="K46"/>
  <c r="K20"/>
  <c r="K91"/>
  <c r="K15"/>
  <c r="K11"/>
  <c r="K100"/>
  <c r="K123"/>
  <c r="K119"/>
  <c r="K117"/>
  <c r="K110"/>
  <c r="K107"/>
  <c r="K102"/>
  <c r="K99"/>
  <c r="K23"/>
  <c r="K41"/>
  <c r="K22"/>
  <c r="K18"/>
  <c r="K70"/>
  <c r="K13"/>
  <c r="K114"/>
  <c r="K122"/>
  <c r="L69" i="2" l="1"/>
  <c r="K69" s="1"/>
  <c r="L68"/>
  <c r="K68" s="1"/>
  <c r="L66"/>
  <c r="K66" s="1"/>
  <c r="L58"/>
  <c r="K58" s="1"/>
  <c r="L65"/>
  <c r="K65" s="1"/>
  <c r="L57"/>
  <c r="K57"/>
  <c r="L60"/>
  <c r="K60" s="1"/>
  <c r="L62"/>
  <c r="K62" s="1"/>
  <c r="L64"/>
  <c r="K64" s="1"/>
  <c r="L70"/>
  <c r="K70" s="1"/>
  <c r="L72"/>
  <c r="K72" s="1"/>
  <c r="L59"/>
  <c r="K59" s="1"/>
  <c r="L61"/>
  <c r="K61" s="1"/>
  <c r="L63"/>
  <c r="K63" s="1"/>
  <c r="L67"/>
  <c r="K67" s="1"/>
  <c r="L71"/>
  <c r="K71" s="1"/>
</calcChain>
</file>

<file path=xl/sharedStrings.xml><?xml version="1.0" encoding="utf-8"?>
<sst xmlns="http://schemas.openxmlformats.org/spreadsheetml/2006/main" count="1059" uniqueCount="571">
  <si>
    <t>ROCKWOOL Russia - ЗАО "Минеральная Вата"</t>
  </si>
  <si>
    <t>Общестроительная изоляция</t>
  </si>
  <si>
    <t>Наименование</t>
  </si>
  <si>
    <t>Применение</t>
  </si>
  <si>
    <t>Размеры</t>
  </si>
  <si>
    <t>Упаковка, штук</t>
  </si>
  <si>
    <t>Упаковка, м2</t>
  </si>
  <si>
    <t>Упаковка, м3</t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</si>
  <si>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</si>
  <si>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</si>
  <si>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</si>
  <si>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</si>
  <si>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</si>
  <si>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ЛАЙТ БАТТС</t>
  </si>
  <si>
    <t>ВЕНТИ БАТТС</t>
  </si>
  <si>
    <t>КАВИТИ БАТТС</t>
  </si>
  <si>
    <t>ФЛОР БАТТС</t>
  </si>
  <si>
    <t>ФЛОР БАТТС И</t>
  </si>
  <si>
    <t>Важные примечания:</t>
  </si>
  <si>
    <t>Офис продаж:</t>
  </si>
  <si>
    <t>ПЛАСТЕР БАТТС</t>
  </si>
  <si>
    <t>Изоляция в составе железобетонных и сендвич панелей</t>
  </si>
  <si>
    <t>Средний слой в металлических "сэндвич" панелях</t>
  </si>
  <si>
    <t>Изоляция внешних стен</t>
  </si>
  <si>
    <t>ВЕНТИ БАТТС Д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</si>
  <si>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</si>
  <si>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</si>
  <si>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4. Размеры на плиты СЭНДВИЧ БАТТС уточните у торгового представителя</t>
  </si>
  <si>
    <t>5. Цены указаны для стандартной упаковки плит</t>
  </si>
  <si>
    <t>1. Цены даны в рублях с учетом НДС.</t>
  </si>
  <si>
    <t>1. Цены даны в рублях у учетом НДС.</t>
  </si>
  <si>
    <t>Изоляция кровель</t>
  </si>
  <si>
    <t>АКУСТИК БАТТС</t>
  </si>
  <si>
    <t>Звукоизоляция перегородок, облицовок, перекрытий и потолков</t>
  </si>
  <si>
    <t>Средний слой в слоистых кладках</t>
  </si>
  <si>
    <t>Тепло- и звукоизоляция полов с эксплуатационной нагрузкой от 3 кПа до 5 кПа</t>
  </si>
  <si>
    <t>Теплоизоляция штукатурных фасадов</t>
  </si>
  <si>
    <t>Теплоизоляция фасадов с оштукатуриванием по стальной армирующей сетке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</si>
  <si>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</si>
  <si>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Средний слой в железобетонных панелях</t>
  </si>
  <si>
    <t>Кровельный.</t>
  </si>
  <si>
    <t>Стеновой.</t>
  </si>
  <si>
    <t>СЭНДВИЧ БАТТС К</t>
  </si>
  <si>
    <t>СЭНДВИЧ БАТТС С</t>
  </si>
  <si>
    <t>105064 Москва</t>
  </si>
  <si>
    <t>ул. Земляной вал, д.9</t>
  </si>
  <si>
    <t>ФАСАД ЛАМЕЛЛА</t>
  </si>
  <si>
    <t>РУФ БАТТС Н ЛАМЕЛЛА</t>
  </si>
  <si>
    <t>ВЕНТИ БАТТС Н</t>
  </si>
  <si>
    <t>Теплоизоляция стен с отделкой сайдингом, каркасных стен, мансард, скатных кровель, полов, перекрытий</t>
  </si>
  <si>
    <t>Теплоизоляция в навесных фасадных системах с воздушным зазором</t>
  </si>
  <si>
    <r>
      <t>Цена</t>
    </r>
    <r>
      <rPr>
        <b/>
        <vertAlign val="superscript"/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</t>
    </r>
  </si>
  <si>
    <t xml:space="preserve">Теплоизоляция в навесных фасадных системах с воздушным зазором при онослойном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
</t>
  </si>
  <si>
    <t>Диапазон толщин: 80-250 мм с шагом 10 мм.</t>
  </si>
  <si>
    <t xml:space="preserve"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</t>
  </si>
  <si>
    <t>Диапазон толщин: 25-200 мм с шагом 10 мм.</t>
  </si>
  <si>
    <t xml:space="preserve">Диапазон толщин: 70-250 мм с шагом 10 мм.  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</si>
  <si>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</t>
    </r>
  </si>
  <si>
    <t>Диапазон толщин: 50-200 мм с шагом 10 мм.</t>
  </si>
  <si>
    <t>Диапазон толщин: 60-200 мм с шагом 10 мм.</t>
  </si>
  <si>
    <t>Возможно производство продукции по параметрам:  1200x1000 мм.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</si>
  <si>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</si>
  <si>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Диапазон толщин: 50-180 мм с шагом 10 мм.</t>
  </si>
  <si>
    <t xml:space="preserve">Ненагружаемые конструкции.
</t>
  </si>
  <si>
    <t xml:space="preserve">Возможно производство продукции по параметрам:  1200x600, 1200x1000, 1200х1200, 2000x1200, 2000x600, 2000x1200, 2400x600, 2400x1200.         </t>
  </si>
  <si>
    <t>Возможно производство продукции по параметрам:  1200x1000, 1200х1200 мм.</t>
  </si>
  <si>
    <t>Ненагружаемые конструкции.</t>
  </si>
  <si>
    <t>Диапазон толщин: 50-200 мм с шагом 5 мм.</t>
  </si>
  <si>
    <t>Диапазон толщин: 40-200 мм с шагом 10 мм.</t>
  </si>
  <si>
    <r>
      <t xml:space="preserve">Диапазон толщин: 50-200 мм с шагом 10 мм.   </t>
    </r>
    <r>
      <rPr>
        <b/>
        <sz val="10"/>
        <rFont val="Times New Roman"/>
        <family val="1"/>
        <charset val="204"/>
      </rPr>
      <t xml:space="preserve">                                                   </t>
    </r>
  </si>
  <si>
    <t>Тепло- и звукоизоляция полов с эксплуатационной нагрузкой до 3 кПа</t>
  </si>
  <si>
    <t xml:space="preserve">Теплоизоляция в навесных фасадных системах с воздушным зазором, нижний (внутренний) слой при выполнении изоляции в два слоя.
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</si>
  <si>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  
</t>
    </r>
    <r>
      <rPr>
        <b/>
        <sz val="10"/>
        <rFont val="Times New Roman"/>
        <family val="1"/>
      </rPr>
      <t/>
    </r>
  </si>
  <si>
    <t>Теплоизоляция для стен в бане и сауне</t>
  </si>
  <si>
    <t>САУНА БАТТС</t>
  </si>
  <si>
    <t>Теплоизоляция стен в парных, одна сторона плит каширована фольгой</t>
  </si>
  <si>
    <t>СКИДКА</t>
  </si>
  <si>
    <t>м3</t>
  </si>
  <si>
    <t>ВЕНТИ БАТТС ОПТИМА</t>
  </si>
  <si>
    <t xml:space="preserve">Теплоизоляционный слой в фасадных системах с воздушным зазором (изоляция в один слой; верхний слой при двуслойном решении)
</t>
  </si>
  <si>
    <t>Возможно производство продукции по параметрам 1200x1000</t>
  </si>
  <si>
    <t>Описание</t>
  </si>
  <si>
    <t>Размеры, мм</t>
  </si>
  <si>
    <t xml:space="preserve">Упаковка </t>
  </si>
  <si>
    <t>Цена</t>
  </si>
  <si>
    <t>Диаметр гильзы</t>
  </si>
  <si>
    <t>Диаметр тарельчатого элемента</t>
  </si>
  <si>
    <t>Распорная зона</t>
  </si>
  <si>
    <t>Толшина теплоизоляции</t>
  </si>
  <si>
    <t>шт./упак.</t>
  </si>
  <si>
    <t>руб./шт.</t>
  </si>
  <si>
    <t>Termoclip - Стена 2МН</t>
  </si>
  <si>
    <t xml:space="preserve">Тарельчатый полимерный анкер с забивным металлическим распорным элементом с термоизоляцией.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MH выполнен из углеродистой стали со стойким антикоррозионным покрытием и защищен термоизоляционной головкой из ударопрочного полиамида.
</t>
  </si>
  <si>
    <t>Termoclip - Стена 2РН</t>
  </si>
  <si>
    <t>Тарельчатый полимерный анкер с забивным полимерным распорным элементом. Тарельчатый дюбель имеет рёбра ограничения глубины.
Тарельчатый дюбель Стена 2 выполнен из блок-сополимера на основе высокомолекулярного полиэтилена, обладающего высокими физико-механическими свойствами. Распорный элемент PH выполнен из ударопрочного стеклонаполненного полиамидаа.</t>
  </si>
  <si>
    <t>Крепление теплоизоляционных плит в навесных фасадных системах с воздушным зазором</t>
  </si>
  <si>
    <t xml:space="preserve">ПРАЙС-ЛИСТ НА ТЕПЛОИЗОЛЯЦИОННУЮ ПРОДУКЦИЮ </t>
  </si>
  <si>
    <t xml:space="preserve">ПРАЙС-ЛИСТ НА СОПУТСТВУЮЩУЮ ПРОДУКЦИЮ </t>
  </si>
  <si>
    <t>Диапазон толщин: 30-200 мм с шагом 10 мм</t>
  </si>
  <si>
    <t xml:space="preserve">Ед. </t>
  </si>
  <si>
    <t>изм.</t>
  </si>
  <si>
    <t>м2</t>
  </si>
  <si>
    <t>шт</t>
  </si>
  <si>
    <t>1. Цены даны в условных единицах с учетом НДС.</t>
  </si>
  <si>
    <t>4. * Действует акция</t>
  </si>
  <si>
    <t>БЕТОН ЭЛЕМЕНТ БАТТС</t>
  </si>
  <si>
    <t>Termoclip - Стена 5</t>
  </si>
  <si>
    <r>
      <t>ЛАЙТ БАТТС СКАНДИК</t>
    </r>
    <r>
      <rPr>
        <b/>
        <sz val="10"/>
        <color indexed="10"/>
        <rFont val="Times New Roman"/>
        <family val="1"/>
        <charset val="204"/>
      </rPr>
      <t>*</t>
    </r>
  </si>
  <si>
    <t>Теплоизоляция плоской кровли, применение в клеевых системах, применение при реконструкции битумных кровель</t>
  </si>
  <si>
    <t>Диапазон толщин: 60-130 мм с шагом 10 мм.</t>
  </si>
  <si>
    <t>Возможно производство продукции по параметрам:  1200x1000, 2000x600, 2000x1200</t>
  </si>
  <si>
    <t>АКУСТИК БАТТС ПРО</t>
  </si>
  <si>
    <t xml:space="preserve">Тепло-, звукоизоляция и звукопоглащение в конструкциях стен, перегородок, междуэтажных перекрытий, а также в конструкциях звкопоглащающих облицовок. 
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</si>
  <si>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
</t>
  </si>
  <si>
    <t xml:space="preserve">со склада ЗАО "Минеральная Вата" </t>
  </si>
  <si>
    <t>Упаковка</t>
  </si>
  <si>
    <t xml:space="preserve">Цена  </t>
  </si>
  <si>
    <t>Расход</t>
  </si>
  <si>
    <t>ед.изм./</t>
  </si>
  <si>
    <t xml:space="preserve">ед.изм. в </t>
  </si>
  <si>
    <t xml:space="preserve">на </t>
  </si>
  <si>
    <t>шт в уп</t>
  </si>
  <si>
    <t>системе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</si>
  <si>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</si>
  <si>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1,10</t>
  </si>
  <si>
    <r>
      <t>м</t>
    </r>
    <r>
      <rPr>
        <b/>
        <vertAlign val="superscript"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</si>
  <si>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b/>
        <sz val="10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</si>
  <si>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Пароизоляционная пленка</t>
  </si>
  <si>
    <t>ROCKbarrier</t>
  </si>
  <si>
    <t>Sika-Trocal пленка пароиз. DS-PE (остаток на складе)</t>
  </si>
  <si>
    <r>
      <t>м</t>
    </r>
    <r>
      <rPr>
        <b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</si>
  <si>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Самосверлящий самонарезающий винт ROCKclip для стального профнастила толщиной 0,75-2,5мм</t>
  </si>
  <si>
    <t>500/ 2500</t>
  </si>
  <si>
    <t>500/ 2000</t>
  </si>
  <si>
    <t>350/ 1400</t>
  </si>
  <si>
    <t>Cамонарезающий винт ROCKclip для бетонного основания (в анкерную гильзу)</t>
  </si>
  <si>
    <t>Забивной анкер</t>
  </si>
  <si>
    <t>500/ 1000</t>
  </si>
  <si>
    <t>Полиамидная анкерная гильза ROCKclip concrete для бетонного основания</t>
  </si>
  <si>
    <t>Рейки</t>
  </si>
  <si>
    <t>Рейка прижимная алюминиевая 3000х27х3,0 мм</t>
  </si>
  <si>
    <t>п.м.</t>
  </si>
  <si>
    <t>Рейка прижимная краевая 3000х32х3,0 мм</t>
  </si>
  <si>
    <t>Рейка прижимная стальная 3000х20х1,2 мм</t>
  </si>
  <si>
    <t xml:space="preserve">Самонарезающий винт ROCKclip крепления прижимной рейки в сэндвич-панель </t>
  </si>
  <si>
    <t>Кровельные воронки с листвоуловителем и обжимным фланцем</t>
  </si>
  <si>
    <t>ROCKclip 090х450 кровельная воронка без нагрев эл-та</t>
  </si>
  <si>
    <t>ROCKclip 110х165 кровельная воронка без нагрев эл-та</t>
  </si>
  <si>
    <t>ROCKclip 110х450 кровельная воронка без нагрев эл-та</t>
  </si>
  <si>
    <t>ROCKclip 090х450 кровельная воронка с нагрев эл-том</t>
  </si>
  <si>
    <t>ROCKclip 110х165 кровельная воронка с нагрев эл-том</t>
  </si>
  <si>
    <t>ROCKclip 110х450 кровельная воронка с нагрев эл-том</t>
  </si>
  <si>
    <t>ROCKmembrane FG (Фатрафол 804) 2,0мм ш=1,2м д=15м гомогенная мембрана</t>
  </si>
  <si>
    <t>Fatrafol 810/V (Мембрана для дорожек) 1,50/650 мм/RAL 7012</t>
  </si>
  <si>
    <t>Жесть с нанесенным ПВХ 2000х1000</t>
  </si>
  <si>
    <t>Гомогенная мембрана для деталей 35170</t>
  </si>
  <si>
    <r>
      <t>м</t>
    </r>
    <r>
      <rPr>
        <b/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</si>
  <si>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кор</t>
  </si>
  <si>
    <t>Полиуретановый герметик Tectane 2040 600мл (12шт/кор)</t>
  </si>
  <si>
    <t>ROCKWOOL Т1520 серый - лента соединительная (15мм х 1мм х 30 м) / (18 рул/кор)</t>
  </si>
  <si>
    <t>Дорожка для кровли 1,2мм  ш=1,05м, д=25м</t>
  </si>
  <si>
    <t>Тележка LIFT-n-ROLLER</t>
  </si>
  <si>
    <t>ед.изм.</t>
  </si>
  <si>
    <t>руб./ед.изм.</t>
  </si>
  <si>
    <t>м.кв.</t>
  </si>
  <si>
    <t>Клеи и армирующие шпаклевки</t>
  </si>
  <si>
    <t>Rockglue клей для минеральной ваты</t>
  </si>
  <si>
    <t>кг</t>
  </si>
  <si>
    <t xml:space="preserve">Rockmortar армирующе-клеевой состав </t>
  </si>
  <si>
    <t>Грунтовки</t>
  </si>
  <si>
    <t>л</t>
  </si>
  <si>
    <t>ROCKprimer, белый</t>
  </si>
  <si>
    <t>ROCKprimer, светлый оттенок</t>
  </si>
  <si>
    <t>ROCKprimer, средний оттенок</t>
  </si>
  <si>
    <t>Декоративные штукатурки минеральные</t>
  </si>
  <si>
    <t>ROCKdecor D 2.0</t>
  </si>
  <si>
    <t>ROCKdecor D 3.0</t>
  </si>
  <si>
    <t>ROCKdecor S 1.5</t>
  </si>
  <si>
    <t>ROCKdecor S 2.0</t>
  </si>
  <si>
    <t>ROCKsil, белая</t>
  </si>
  <si>
    <t>ROCKsil, светлые оттенки</t>
  </si>
  <si>
    <t>ROCKsil, средние оттенки</t>
  </si>
  <si>
    <t>ROCKsil, насыщенные оттенки</t>
  </si>
  <si>
    <t>Декоративные штукатурки силиконовые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</si>
  <si>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</si>
  <si>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</si>
  <si>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</si>
  <si>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</si>
  <si>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 xml:space="preserve">Дюбели для крепления теплоизоляционных плит </t>
  </si>
  <si>
    <t>Тermoclip-стена 3, тарельчатый элемент (для крепления в древестноволокнистые основания)</t>
  </si>
  <si>
    <t>Прижимной диск</t>
  </si>
  <si>
    <t>EJOT VT 90 прижимной диск для крепления Фасад Ламелла</t>
  </si>
  <si>
    <t>Дюбели забивные для бетона, полнотелого кирпича "Termoclip-стена 1МН", зона анкеровки 50мм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</si>
  <si>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</si>
  <si>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Профили цокольные, длина 2,5м/шт</t>
  </si>
  <si>
    <t>Профиль цокольный 30мм алюминиевый</t>
  </si>
  <si>
    <t>м</t>
  </si>
  <si>
    <t>Профиль цокольный 40мм алюминиевый</t>
  </si>
  <si>
    <t>Профиль цокольный 50мм алюминиевый</t>
  </si>
  <si>
    <t>Профиль цокольный 60мм алюминиевый</t>
  </si>
  <si>
    <t>Профиль цокольный 80мм алюминиевый</t>
  </si>
  <si>
    <t>Профиль цокольный 100мм алюминиевый</t>
  </si>
  <si>
    <t>Профиль цокольный 120мм алюминиевый</t>
  </si>
  <si>
    <t>Профиль цокольный 140мм алюминиевый</t>
  </si>
  <si>
    <t>Профиль цокольный 150мм алюминиевый</t>
  </si>
  <si>
    <t>Профиль цокольный 160мм алюминиевый</t>
  </si>
  <si>
    <t>Профиль цокольный 180мм алюминиевый</t>
  </si>
  <si>
    <t>Профиль цокольный 200мм алюминиевый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</si>
  <si>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</si>
  <si>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</si>
  <si>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</si>
  <si>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Профиль соединительный, PV 30мм для алюминевого профиля</t>
  </si>
  <si>
    <t>Профили ROCKWOOL  угловые длина 2,5м/шт</t>
  </si>
  <si>
    <t>Профиль ROCKWOOL угловой рулонный с армирующей сеткой (рулон 25м)</t>
  </si>
  <si>
    <t>Профили ROCKWOOL примыкания,  герметики</t>
  </si>
  <si>
    <t>Лента уплотнительная Робибанд ПСУЛ III серый 10/4*9</t>
  </si>
  <si>
    <t>Лента уплотнительная Робибанд ПСУЛ III серый 15/8*5</t>
  </si>
  <si>
    <t xml:space="preserve">Профили ROCKWOOL для отделки рустов </t>
  </si>
  <si>
    <t>Профиль ROCKWOOL рустовочный ПВХ 30х20, длина 2,5м</t>
  </si>
  <si>
    <t>Профиль ROCKWOOL рустовочный ПВХ 50х20, длина 2,5м</t>
  </si>
  <si>
    <t>Профили ROCKWOOL  деформационные</t>
  </si>
  <si>
    <t>Образцы</t>
  </si>
  <si>
    <t>ROCKsil образец краски</t>
  </si>
  <si>
    <r>
      <t>ROCKdecorsil S/D 1,5;2,0мм</t>
    </r>
    <r>
      <rPr>
        <b/>
        <sz val="12"/>
        <rFont val="Times New Roman"/>
        <family val="1"/>
        <charset val="204"/>
      </rPr>
      <t xml:space="preserve"> -</t>
    </r>
    <r>
      <rPr>
        <sz val="12"/>
        <rFont val="Times New Roman"/>
        <family val="1"/>
        <charset val="204"/>
      </rPr>
      <t xml:space="preserve"> образец штукатурки </t>
    </r>
  </si>
  <si>
    <t>3. Применяя штукатурку ROCKdecorsil D необходимо использовать и колеровать в аналогичный цвет грунтовку ROCKprimer.</t>
  </si>
  <si>
    <t>4. Расход краски ROCKsil указан с учетом нанесения в один слой.</t>
  </si>
  <si>
    <t>Система</t>
  </si>
  <si>
    <t>Толщина утеплителя, мм</t>
  </si>
  <si>
    <t>Ед.изм.</t>
  </si>
  <si>
    <r>
      <t>Цена м</t>
    </r>
    <r>
      <rPr>
        <b/>
        <vertAlign val="superscript"/>
        <sz val="10"/>
        <rFont val="Times New Roman"/>
        <family val="1"/>
      </rPr>
      <t>2</t>
    </r>
  </si>
  <si>
    <t>№</t>
  </si>
  <si>
    <t>Состав стандартной системы</t>
  </si>
  <si>
    <r>
      <t>Расход на 1 м</t>
    </r>
    <r>
      <rPr>
        <b/>
        <vertAlign val="superscript"/>
        <sz val="10"/>
        <rFont val="Times New Roman"/>
        <family val="1"/>
      </rPr>
      <t>2</t>
    </r>
  </si>
  <si>
    <t>система ROCKFACADE 30</t>
  </si>
  <si>
    <r>
      <t>м</t>
    </r>
    <r>
      <rPr>
        <b/>
        <vertAlign val="superscript"/>
        <sz val="10"/>
        <rFont val="Times New Roman"/>
        <family val="1"/>
      </rPr>
      <t>2</t>
    </r>
  </si>
  <si>
    <t>система ROCKFACADE 40</t>
  </si>
  <si>
    <t>Клей ROCKglue</t>
  </si>
  <si>
    <t>система ROCKFACADE 50</t>
  </si>
  <si>
    <t>Армирующая шпаклевка ROCKmortar</t>
  </si>
  <si>
    <t>система ROCKFACADE 60</t>
  </si>
  <si>
    <t xml:space="preserve">Сетка фасадная армирующая ROCKfiber А </t>
  </si>
  <si>
    <t>система ROCKFACADE 70</t>
  </si>
  <si>
    <t>Дюбель Termoclip-Стена 1</t>
  </si>
  <si>
    <t>система ROCKFACADE 80</t>
  </si>
  <si>
    <r>
      <t>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NTTimes/Cyrillic"/>
      </rPr>
      <t/>
    </r>
  </si>
  <si>
    <t>Грунтовка праймерная ROCKprimer KR</t>
  </si>
  <si>
    <t>система ROCKFACADE 90</t>
  </si>
  <si>
    <t>Декоративная штукатурка ROCKdecor S1.5</t>
  </si>
  <si>
    <t>система ROCKFACADE 100</t>
  </si>
  <si>
    <t>система ROCKFACADE 110</t>
  </si>
  <si>
    <t>Лента уплотнительная ПСУЛ III Робибанд серая</t>
  </si>
  <si>
    <t>система ROCKFACADE 120</t>
  </si>
  <si>
    <t>Профиль угловой</t>
  </si>
  <si>
    <t>система ROCKFACADE 130</t>
  </si>
  <si>
    <t>Профиль примыкания</t>
  </si>
  <si>
    <t>система ROCKFACADE 140</t>
  </si>
  <si>
    <t>система ROCKFACADE 150</t>
  </si>
  <si>
    <t>система ROCKFACADE 160</t>
  </si>
  <si>
    <t>система ROCKFACADE 170</t>
  </si>
  <si>
    <t>система ROCKFACADE 180</t>
  </si>
  <si>
    <t>система ROCKFACADE 190</t>
  </si>
  <si>
    <t>система ROCKFACADE 200</t>
  </si>
  <si>
    <t>5. Применяя штукатурку ROCKdecorsil D необходимо использовать и колеровать в аналогичный цвет грунтовку ROCKprimer.</t>
  </si>
  <si>
    <t>6. Расход краски ROCKsil указан с учетом нанесения в один слой.</t>
  </si>
  <si>
    <t>3. В прайс-листе дан ориентировочный расход материалов для утепления по системе ROCKROOF</t>
  </si>
  <si>
    <t>ВЕНТИ БАТТС ОПТИМА КС</t>
  </si>
  <si>
    <t xml:space="preserve">Применяется в конструкциях звукопоглощающих облицовок и акустических экранов, для снижения шума в общественных , производственных, а также жилых помещениях.
</t>
  </si>
  <si>
    <t>ВЕНТИ БАТТС Д КС</t>
  </si>
  <si>
    <t>ВЕНТИ БАТТС КС</t>
  </si>
  <si>
    <t>АКУСТИК БАТТС ПРО КС</t>
  </si>
  <si>
    <t>Теплоизоляция в навесных фасадных системах с воздушным зазором при однослойном выполнении изоляции.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маркируется. Плиты имеют покрытие из черного стеклохолста.</t>
  </si>
  <si>
    <t>Теплоизоляция в навесных фасадных системах с воздушным зазором при однослойном выполнении изоляции и верхний (наружный) слой при выполнении изоляции в два слоя. Плиты имеют покрытие из черного стеклохолста.</t>
  </si>
  <si>
    <t xml:space="preserve">Теплоизоляционный слой в фасадных системах с воздушным зазором (изоляция в один слой; верхний слой при двуслойном решении). Плиты имеют покрытие из черного стеклохолста.
</t>
  </si>
  <si>
    <t>Плиты имеют покрытие из черного стеклохолста</t>
  </si>
  <si>
    <t>Диапазон толщин: 50-70 шаг 10; 75;                                                                  80-200 шаг 10</t>
  </si>
  <si>
    <t>ПРАЙС-ЛИСТ  НА КОМПОНЕНТЫ КРОВЕЛЬНОЙ СИСТЕМЫ ROCKROOF</t>
  </si>
  <si>
    <t>ROCKROOF</t>
  </si>
  <si>
    <t>РОКФАСАД</t>
  </si>
  <si>
    <t>Параметры продукции:  1000x600</t>
  </si>
  <si>
    <t>Теплоизоляция для штукатурных фасадов в малоэтажном строительстве</t>
  </si>
  <si>
    <t>Стальной тарельчатый элемент ROCKclip-кровля</t>
  </si>
  <si>
    <t>ROCKmembrane FG (Фатрафол 804) 1,5мм ш=1,3м д=20м гомогенная мембрана</t>
  </si>
  <si>
    <t>Дополнительные комплектующие</t>
  </si>
  <si>
    <t>* - При заказе мембраны других оттенков ее стоимость необходимо запрашивать отдельно</t>
  </si>
  <si>
    <t xml:space="preserve"> 250/ 1000</t>
  </si>
  <si>
    <t>200/ 800</t>
  </si>
  <si>
    <t>ФАСАД БАТТС ОПТИМА</t>
  </si>
  <si>
    <t xml:space="preserve">ПРАЙС ЛИСТ НА СИСТЕМУ ТЕПЛОИЗОЛЯЦИИ ROCKFACADE </t>
  </si>
  <si>
    <t>со склада ЗАО "Минеральная Вата"</t>
  </si>
  <si>
    <t>руб./м.кв.</t>
  </si>
  <si>
    <t>ROCKsil, интенсивные оттенки</t>
  </si>
  <si>
    <t>Комплект крепления теплоизоляции в ДСП, ГВЛ, дерево и т.п.</t>
  </si>
  <si>
    <t>Компенсатор неровности фасада 3мм</t>
  </si>
  <si>
    <t>Компенсатор неровности фасада 5мм</t>
  </si>
  <si>
    <t>Профиль-капельник ROCKWOOL (с открытым капельником) ПВХ с сеткой (2,5м.пог.)</t>
  </si>
  <si>
    <t>Профиль-капельник ROCKWOOL (с закрытым капельником) ПВХ с сеткой (2,5м.пог.)</t>
  </si>
  <si>
    <t>Профиль ROCKWOOL арочный 25х25 угловой ПВХ с армирующей сеткой 10х15 (2,5м.пог.)</t>
  </si>
  <si>
    <t>Профиль ROCKWOOL угловой рулонный с армирующей сеткой (рулон 50м)</t>
  </si>
  <si>
    <t>Профиль ROCKWOOL деформационный угловой (2,0м.пог.)</t>
  </si>
  <si>
    <t>Профиль ROCKWOOL деформационный плоскостной (2,5м.пог.)</t>
  </si>
  <si>
    <t xml:space="preserve">
</t>
  </si>
  <si>
    <r>
      <t xml:space="preserve">Внимание: </t>
    </r>
    <r>
      <rPr>
        <sz val="10"/>
        <rFont val="Times New Roman"/>
        <family val="1"/>
        <charset val="204"/>
      </rPr>
      <t>Компания ЗАО "Минеральная Вата" является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</si>
  <si>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1. В калькуляции дан ориентировочный расчет материалов для утепления по системе ROCKFACADE (РОКФАСАД).</t>
  </si>
  <si>
    <t>3. Цены даны в рублях с учетом НДС.</t>
  </si>
  <si>
    <t>4. Счет является действительным к оплате в течение 3-х банковских дней.</t>
  </si>
  <si>
    <r>
      <rPr>
        <sz val="12"/>
        <color rgb="FFFF0000"/>
        <rFont val="Times New Roman"/>
        <family val="1"/>
        <charset val="204"/>
      </rPr>
      <t>Внимание:</t>
    </r>
    <r>
      <rPr>
        <sz val="12"/>
        <rFont val="Times New Roman"/>
        <family val="1"/>
        <charset val="204"/>
      </rPr>
      <t xml:space="preserve"> Компания ЗАО "Минеральная Вата"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</si>
  <si>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Диапазон толщин: 50-250 мм с шагом 10 мм.</t>
  </si>
  <si>
    <t>Кровельный тарельчатый элемент ROCKclip Тип 1</t>
  </si>
  <si>
    <t xml:space="preserve">Тарельчатый элемент Тип 1- 20 </t>
  </si>
  <si>
    <t>Тарельчатый элемент Тип 1 - 50</t>
  </si>
  <si>
    <t>Тарельчатый элемент Тип 1 - 60</t>
  </si>
  <si>
    <t>Тарельчатый элемент Тип 1 - 80</t>
  </si>
  <si>
    <t>Тарельчатый элемент Тип 1 - 100</t>
  </si>
  <si>
    <t>Тарельчатый элемент Тип 1 - 120</t>
  </si>
  <si>
    <t>Тарельчатый элемент Тип 1 - 130</t>
  </si>
  <si>
    <t>Тарельчатый элемент Тип 1 - 140</t>
  </si>
  <si>
    <t>Тарельчатый элемент Тип 1 - 150</t>
  </si>
  <si>
    <t>Тарельчатый элемент Тип 1 - 170</t>
  </si>
  <si>
    <t>Тарельчатый элемент Тип 1 - 180</t>
  </si>
  <si>
    <t>Тарельчатый элемент Тип 1 - 200</t>
  </si>
  <si>
    <t>Тарельчатый элемент Тип 1 - 220</t>
  </si>
  <si>
    <t>Тарельчатый элемент Тип 1 - 240</t>
  </si>
  <si>
    <t>Кровельный тарельчатый элемент ROCKclip Тип 3 (под Винт 6,3)</t>
  </si>
  <si>
    <t xml:space="preserve">Тарельчатый элемент Тип 3- 20 </t>
  </si>
  <si>
    <t>Тарельчатый элемент Тип 3 - 50</t>
  </si>
  <si>
    <t>Тарельчатый элемент Тип 3 - 60</t>
  </si>
  <si>
    <t>Тарельчатый элемент Тип 3 - 80</t>
  </si>
  <si>
    <t>Тарельчатый элемент Тип 3 - 100</t>
  </si>
  <si>
    <t>Тарельчатый элемент Тип 3 - 120</t>
  </si>
  <si>
    <t>Тарельчатый элемент Тип 3 - 130</t>
  </si>
  <si>
    <t>Тарельчатый элемент Тип 3 - 140</t>
  </si>
  <si>
    <t>Тарельчатый элемент Тип 3 - 150</t>
  </si>
  <si>
    <t>Тарельчатый элемент Тип 3 - 170</t>
  </si>
  <si>
    <t>Тарельчатый элемент Тип 3 - 180</t>
  </si>
  <si>
    <t>Тарельчатый элемент Тип 3 - 200</t>
  </si>
  <si>
    <t>Кровельный тарельчатый элемент ROCKclip Тип 5 (с увеличенной площадью держателя)</t>
  </si>
  <si>
    <t>Тарельчатый элемент Тип 5 - 50</t>
  </si>
  <si>
    <t>Тарельчатый элемент Тип 5 - 80</t>
  </si>
  <si>
    <t>Тарельчатый элемент Тип 5 - 100</t>
  </si>
  <si>
    <t>Тарельчатый элемент Тип 5 - 120</t>
  </si>
  <si>
    <t>Тарельчатый элемент Тип 5 - 140</t>
  </si>
  <si>
    <t>Тарельчатый элемент Тип 5 - 150</t>
  </si>
  <si>
    <t>Тарельчатый элемент Тип 5 - 180</t>
  </si>
  <si>
    <t>Винт самонарезающий 4,8/60</t>
  </si>
  <si>
    <t>Винт самонарезающий 4,8/70</t>
  </si>
  <si>
    <t>Винт самонарезающий 4,8/80</t>
  </si>
  <si>
    <t>Винт самонарезающий 4,8/100</t>
  </si>
  <si>
    <t>Винт самонарезающий 4,8/120</t>
  </si>
  <si>
    <t>Винт самонарезающий 4,8/160</t>
  </si>
  <si>
    <t>Винт самонарезающий 4,8/200</t>
  </si>
  <si>
    <t>Винт бетон 4,8/50</t>
  </si>
  <si>
    <t>Винт бетон 4,8/70</t>
  </si>
  <si>
    <t>Винт бетон 4,8/80</t>
  </si>
  <si>
    <t>Винт бетон 4,8/100</t>
  </si>
  <si>
    <t>Винт бетон 4,8/120</t>
  </si>
  <si>
    <t>Винт бетон 4,8/160</t>
  </si>
  <si>
    <t>Cамонарезающий винт ROCKclip для бетонного основания (без анкерной гильзы)</t>
  </si>
  <si>
    <t>Винт бетон 6,3/70</t>
  </si>
  <si>
    <t>Винт бетон 6,3/80</t>
  </si>
  <si>
    <t>Винт бетон 6,3/90</t>
  </si>
  <si>
    <t>Винт бетон 6,8/110</t>
  </si>
  <si>
    <t>Забивной анкер CN 5,0 x 65</t>
  </si>
  <si>
    <t>Забивной анкер CN 5,0 x 75</t>
  </si>
  <si>
    <t>Забивной анкер CN 5,0 x 85</t>
  </si>
  <si>
    <t>Анкерная гильза 45</t>
  </si>
  <si>
    <t>Анкерная гильза 60</t>
  </si>
  <si>
    <t>Винт 5,5x35</t>
  </si>
  <si>
    <t>Винт 5,5x45</t>
  </si>
  <si>
    <t>Тарельчатый элемент Тип 1/С</t>
  </si>
  <si>
    <t>Тарельчатый элемент Тип 2/СV</t>
  </si>
  <si>
    <t>Паропроницаемые мембраны и пароизоляция</t>
  </si>
  <si>
    <t>Размер упаковки, м</t>
  </si>
  <si>
    <t>Высота</t>
  </si>
  <si>
    <t>Мембрана</t>
  </si>
  <si>
    <t>«ROCKWOOL® для стен»</t>
  </si>
  <si>
    <t xml:space="preserve">«ROCKWOOL® для кровель» </t>
  </si>
  <si>
    <t>«ROCKWOOL® для стен с огнезащитными добавками»</t>
  </si>
  <si>
    <t xml:space="preserve">Пароизоляция </t>
  </si>
  <si>
    <t xml:space="preserve">Пароизоляция ROCKWOOL® для кровель, стен, потолка </t>
  </si>
  <si>
    <t>Лента алюминевая</t>
  </si>
  <si>
    <t>Алюминиевая клейкая лента ROCKWOOL</t>
  </si>
  <si>
    <t>ролик</t>
  </si>
  <si>
    <t>2. Цены даны в рублях с учетом НДС. Счет является действительным к оплате в течение 3-х банковских дней.</t>
  </si>
  <si>
    <t>ул. Земляной Вал, д.9</t>
  </si>
  <si>
    <t>Кровельная теплоизоляция двойной плотности</t>
  </si>
  <si>
    <t>РУФ БАТТС Д ЭКСТРА (РУФ БАТТС ЭКСТРА)</t>
  </si>
  <si>
    <t>РУФ БАТТС Д ОПТИМА (РУФ БАТТС ОПТИМА)</t>
  </si>
  <si>
    <t>РУФ БАТТС Д СТАНДАРТ</t>
  </si>
  <si>
    <t>Кровельная теплоизоляция  верхнего слоя</t>
  </si>
  <si>
    <t>РУФ БАТТС В ЭКСТРА (РУФ БАТТС В)</t>
  </si>
  <si>
    <t>Диапозон толщин 40-50 мм</t>
  </si>
  <si>
    <t>РУФ БАТТС В ОПТИМА (РУФ БАТТС )</t>
  </si>
  <si>
    <t xml:space="preserve">Диапазон толщин: 40-200 мм с шагом 10 мм. Возможно производство продукции по параметрам:  1200x600, 1200x1000, 1200х1200, 2000x1200, 2000x600, 2000x1200, 2400x600, 2400x1200.  </t>
  </si>
  <si>
    <t>Кровельная теплоизоляция нижнего слоя</t>
  </si>
  <si>
    <t>РУФ БАТТС Н ЭКСТРА (РУФ БАТТС Н)</t>
  </si>
  <si>
    <t>РУФ БАТТС Н ОПТИМА (РУФ БАТТС Н КОМБИ)</t>
  </si>
  <si>
    <t>Специальные продукты</t>
  </si>
  <si>
    <t>BONDROCK</t>
  </si>
  <si>
    <t>РУФ БАТТС СТЯЖКА (РУФ БАТТС С)</t>
  </si>
  <si>
    <t>Кровельная теплоизоляция для криволинейных поверхностей</t>
  </si>
  <si>
    <t>ПРАЙС-ЛИСТ НА СИСТЕМУ РУФУКЛОН</t>
  </si>
  <si>
    <t xml:space="preserve"> РУФУКЛОН</t>
  </si>
  <si>
    <r>
      <t xml:space="preserve">Толщина </t>
    </r>
    <r>
      <rPr>
        <b/>
        <sz val="10"/>
        <rFont val="Times New Roman"/>
        <family val="1"/>
        <charset val="204"/>
      </rPr>
      <t>a</t>
    </r>
  </si>
  <si>
    <r>
      <t xml:space="preserve">Толщина </t>
    </r>
    <r>
      <rPr>
        <b/>
        <sz val="10"/>
        <rFont val="Times New Roman"/>
        <family val="1"/>
        <charset val="204"/>
      </rPr>
      <t>с</t>
    </r>
  </si>
  <si>
    <r>
      <t xml:space="preserve">Толщина </t>
    </r>
    <r>
      <rPr>
        <b/>
        <sz val="10"/>
        <rFont val="Times New Roman"/>
        <family val="1"/>
        <charset val="204"/>
      </rPr>
      <t>d</t>
    </r>
  </si>
  <si>
    <t>за пачку</t>
  </si>
  <si>
    <t>за штуку</t>
  </si>
  <si>
    <t>Уклон</t>
  </si>
  <si>
    <t>Контруклон</t>
  </si>
  <si>
    <t>Угол</t>
  </si>
  <si>
    <t>Добор</t>
  </si>
  <si>
    <t>Гидроизоляционная ПВХ мембрана "ROCKmembrane OPTIMA" ("ROCKmembrane F"), стандартного оттенка - серый*, производство Чехия</t>
  </si>
  <si>
    <t>ROCKmembrane OPTIMA / ROCKmembrane F (Фатрафол 810) 1,2мм ш=2,05 м д=20м</t>
  </si>
  <si>
    <t>ROCKmembrane OPTIMA / ROCKmembrane F (Фатрафол 810) 1,5мм ш=2,05 д=16м</t>
  </si>
  <si>
    <t>Гидроизоляционная ПВХ мембрана "ROCKmembrane EXTRA" ("ROCKmembrane 35276"), стандартного оттенка - серый*, производство Испания</t>
  </si>
  <si>
    <t>ROCKmembrane EXTRA / ROCKmembrane 35276 1,2мм ш=2,1м; д=20м</t>
  </si>
  <si>
    <t>ROCKmembrane EXTRA / ROCKmembrane 35276 1,5мм ш=2,1м; д=15м</t>
  </si>
  <si>
    <t>ROCKmembrane OPTIMA K / ROCKmembrane 807 1,9мм (1,5мм ПВХ) ш=2,05, д=16м</t>
  </si>
  <si>
    <t>ВЕНТИ БАТТС Д ОПТИМА</t>
  </si>
  <si>
    <t>Диапазон толщин: 100-200 мм с шагом 10 мм.</t>
  </si>
  <si>
    <t>ВЕНТИ БАТТС Н ОПТИМА</t>
  </si>
  <si>
    <t>ROCKforce грунтовка пропитывающая</t>
  </si>
  <si>
    <t>Армирующая сетка «Valmiera Glass» Латвия</t>
  </si>
  <si>
    <t>Сетка ROCKfiber-Е фасадная (GW545 165гр.100-050)</t>
  </si>
  <si>
    <t>2,5-3,0</t>
  </si>
  <si>
    <t>Анкерный дюбель 8х60 - дюбель для крепления цокольного профиля</t>
  </si>
  <si>
    <t>Профиль ROCKWOOL угловой армирующий (с сеткой 10х15) 2,5м.пог.</t>
  </si>
  <si>
    <t>Профиль ROCKWOOL примыкающий самоклеющийся (без сетки) 9мм (2,4м.пог.)</t>
  </si>
  <si>
    <t>Профиль ROCKWOOL примыкающий самоклеющийся (с сеткой) 9мм (2,4м.пог.)</t>
  </si>
  <si>
    <t>Профиль ROCKWOOL универсальный, под подоконный (2,0м.пог.)</t>
  </si>
  <si>
    <t>Профиль ROCKWOOL рустовочный ПВХ 20х20, длина 2,5м</t>
  </si>
  <si>
    <t>Профиль ROCKWOOL деформационный плоскостной (2,0м.пог.)</t>
  </si>
  <si>
    <t>Профиль ROCKWOOL деформационный угловой (2,5м.пог.)</t>
  </si>
  <si>
    <t>5. Стоимость м.кв. штукатурок ROCKdecorsil рассчитана с учетом среднего расхода - 2,8кг./м.кв.</t>
  </si>
  <si>
    <t>Краски силиконовые</t>
  </si>
  <si>
    <t>Забивной тарельчатый полимерный анкер без распорного элемента. Тарельчатый анкер изготовлен из сополимера пропилена и этилена.</t>
  </si>
  <si>
    <t># SAP</t>
  </si>
  <si>
    <t>Диапазон толщин: 50-200 мм.</t>
  </si>
  <si>
    <t>Гидро - пароизоляция ROCKWOOL®</t>
  </si>
  <si>
    <t>Тарельчатый элемент Тип 1 - 260</t>
  </si>
  <si>
    <t>Дефлектор тип Д75</t>
  </si>
  <si>
    <t>Дефлектор тип Д160</t>
  </si>
  <si>
    <t>Диапазон толщин: 80-200 мм с шагом 10 мм.</t>
  </si>
  <si>
    <t>Диапазон толщин: 40-200 мм с шагом 10 мм</t>
  </si>
  <si>
    <t>Дорожка серая ПВХ Walkway Puzzle  0,6 x 0,6м</t>
  </si>
  <si>
    <t>** - Поставки временно приостановлены</t>
  </si>
  <si>
    <t>Рейка стальная Тип 1 3000х31х1,5мм</t>
  </si>
  <si>
    <t>Рейка стальная Тип 2 3000х31х1,5мм</t>
  </si>
  <si>
    <t>Лента уплотнительная самоклеящаяся</t>
  </si>
  <si>
    <t>Уплотнительная лента ROCKWOOL</t>
  </si>
  <si>
    <t>2. В стоимость системы входит цена минераловатной плиты ФАСАД БАТТС при толщине 30, 40 мм, ФАСАД БАТТС Оптима при толщине 50, 60 мм и Фасад Баттс Д при толщине от 70 до 200мм.</t>
  </si>
  <si>
    <t>7. В стоимость системы не входит стоимость цокольного профиля и его крепления</t>
  </si>
  <si>
    <r>
      <t>Краска силиконовая ROCKsil светлые отт</t>
    </r>
    <r>
      <rPr>
        <vertAlign val="superscript"/>
        <sz val="10"/>
        <rFont val="Times New Roman"/>
        <family val="1"/>
      </rPr>
      <t>6</t>
    </r>
  </si>
  <si>
    <r>
      <t>Плита минераловатная серии Фасад Баттс</t>
    </r>
    <r>
      <rPr>
        <vertAlign val="superscript"/>
        <sz val="10"/>
        <rFont val="Times New Roman"/>
        <family val="1"/>
      </rPr>
      <t>2</t>
    </r>
  </si>
  <si>
    <t>тел.    +7 495 995 77 55</t>
  </si>
  <si>
    <t>факс   +7 495 995 77 75</t>
  </si>
  <si>
    <t>Диапазон толщин: 50-70 шаг 10;75; 
80-200 шаг 10</t>
  </si>
  <si>
    <t xml:space="preserve">Теплоизоляция плоской кровли, применяется при устройстве стяжке.
Диапазон толщин: 40-200 мм с шагом 10 мм
Возможно производство продукции по параметрам:  1200x600, 1200x1000, 1200х1200, 2000x1200, 2000x600, 2000x1200, 2400x600, 2400x1200.         </t>
  </si>
  <si>
    <t>1000/ 4000</t>
  </si>
  <si>
    <t>117036 ?</t>
  </si>
  <si>
    <t>ФАСАД БАТТС Д ОПТИМА</t>
  </si>
  <si>
    <t xml:space="preserve">Уклон А ЭКСТРА </t>
  </si>
  <si>
    <t xml:space="preserve">Уклон B ЭКСТРА </t>
  </si>
  <si>
    <t xml:space="preserve">Уклон C ЭКСТРА </t>
  </si>
  <si>
    <t xml:space="preserve">Уклон D ЭКСТРА </t>
  </si>
  <si>
    <t xml:space="preserve">Уклон А ОПТИМА </t>
  </si>
  <si>
    <t xml:space="preserve">Уклон B ОПТИМА </t>
  </si>
  <si>
    <t xml:space="preserve">Уклон C ОПТИМА </t>
  </si>
  <si>
    <t xml:space="preserve">Уклон D ОПТИМА </t>
  </si>
  <si>
    <t>Контруклон ЭКСТРА 200</t>
  </si>
  <si>
    <t>Контруклон ЭКСТРА 300</t>
  </si>
  <si>
    <t>Контруклон ЭКСТРА 600</t>
  </si>
  <si>
    <t>Контруклон ОПТИМА 200</t>
  </si>
  <si>
    <t>Контруклон ОПТИМА 300</t>
  </si>
  <si>
    <t>Контруклон ОПТИМА 600</t>
  </si>
  <si>
    <t>Угол ЭКСТРА 200</t>
  </si>
  <si>
    <t>Угол ЭКСТРА 300</t>
  </si>
  <si>
    <t>Угол ЭКСТРА 600</t>
  </si>
  <si>
    <t>Угол ОПТИМА 200</t>
  </si>
  <si>
    <t>Угол ОПТИМА 300</t>
  </si>
  <si>
    <t>Угол ОПТИМА 600</t>
  </si>
  <si>
    <t>Элемент</t>
  </si>
  <si>
    <t>Элемент А</t>
  </si>
  <si>
    <t>Элемент B</t>
  </si>
  <si>
    <t>Добор ЭКСТРА 20</t>
  </si>
  <si>
    <t>Добор ЭКСТРА 40</t>
  </si>
  <si>
    <t>Добор ЭКСТРА 60</t>
  </si>
  <si>
    <t>Добор ОПТИМА 20</t>
  </si>
  <si>
    <t>Добор ОПТИМА 40</t>
  </si>
  <si>
    <t>Добор ОПТИМА 60</t>
  </si>
  <si>
    <t>Прочие элементы</t>
  </si>
  <si>
    <t>РУФ БАТТС В ОПТИМА (галтель)</t>
  </si>
  <si>
    <t>РУФ БАТТС Н КОМБИ (трапеция)</t>
  </si>
  <si>
    <t>РУФ БАТТС В ОПТИМА
(Парапетный уклон)</t>
  </si>
  <si>
    <t>60742/40139/40173/40176</t>
  </si>
  <si>
    <t>76451/76446/76477/76448</t>
  </si>
  <si>
    <t>76526/76516/76520/76522</t>
  </si>
  <si>
    <t>76527/76518/76521/76524</t>
  </si>
  <si>
    <t xml:space="preserve">Тermoclip-стена WST-5,5 - 90, шуруп для тарельчатого элемента Тermoclip-стена 3, для толщины утеплителя 50мм </t>
  </si>
  <si>
    <t xml:space="preserve">Тermoclip-стена WST-5,5 - 110, шуруп для тарельчатого элемента Тermoclip-стена 3, для толщины утеплителя 70мм </t>
  </si>
  <si>
    <t xml:space="preserve">Тermoclip-стена WST-5,5 - 130, шуруп для тарельчатого элемента Тermoclip-стена 3, для толщины утеплителя 90мм </t>
  </si>
  <si>
    <t xml:space="preserve">Тermoclip-стена WST-5,5 - 150, шуруп для тарельчатого элемента Тermoclip-стена 3, для толщины утеплителя 110мм </t>
  </si>
  <si>
    <t xml:space="preserve">Тermoclip-стена WST-5,5 - 170, шуруп для тарельчатого элемента Тermoclip-стена 3, для толщины утеплителя 130мм </t>
  </si>
  <si>
    <t xml:space="preserve">Тermoclip-стена WST-5,5 - 190, шуруп для тарельчатого элемента Тermoclip-стена 3, для толщины утеплителя 150мм </t>
  </si>
  <si>
    <t xml:space="preserve">Тermoclip-стена WST-5,5 - 210, шуруп для тарельчатого элемента Тermoclip-стена 3, для толщины утеплителя 170мм </t>
  </si>
  <si>
    <t xml:space="preserve">Тermoclip-стена WST-5,5 - 230, шуруп для тарельчатого элемента Тermoclip-стена 3, для толщины утеплителя 190мм </t>
  </si>
  <si>
    <t xml:space="preserve">Тermoclip-стена WST-5,5 - 250, шуруп для тарельчатого элемента Тermoclip-стена 3, для толщины утеплителя 210мм </t>
  </si>
  <si>
    <t xml:space="preserve">Тermoclip-стена WST-5,5 - 270, шуруп для тарельчатого элемента Тermoclip-стена 3, для толщины утеплителя 230мм </t>
  </si>
  <si>
    <t xml:space="preserve">Тermoclip-стена WST-5,5 - 290, шуруп для тарельчатого элемента Тermoclip-стена 3, для толщины утеплителя 250мм </t>
  </si>
  <si>
    <t>Дюбель фасадный "Termoclip-стена 1МН" 100 для толщины утеплителя до 40мм</t>
  </si>
  <si>
    <t>Дюбель фасадный "Termoclip-стена 1МН" 120 для толщины утеплителя до 60мм</t>
  </si>
  <si>
    <t>Дюбель фасадный "Termoclip-стена 1МН" 140 для толщины утеплителя до 80мм</t>
  </si>
  <si>
    <t>Дюбель фасадный "Termoclip-стена 1МН" 160 для толщины утеплителя до 100мм</t>
  </si>
  <si>
    <t>Дюбель фасадный "Termoclip-стена 1МН" 180 для толщины утеплителя до 120мм</t>
  </si>
  <si>
    <t>Дюбель фасадный "Termoclip-стена 1МН" 200 для толщины утеплителя до 140мм</t>
  </si>
  <si>
    <t>Дюбель фасадный "Termoclip-стена 1МН" 220 для толщины утеплителя до 160мм</t>
  </si>
  <si>
    <t>Дюбель фасадный "Termoclip-стена 1МН" 240 для толщины утеплителя до 180мм</t>
  </si>
  <si>
    <t>Дюбель фасадный "Termoclip-стена 1МН" 260 для толщины утеплителя до 200мм</t>
  </si>
  <si>
    <t>Дюбель фасадный "Termoclip-стена 1МН" 300 для толщины утеплителя до 240мм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</si>
  <si>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</si>
  <si>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</si>
  <si>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</si>
  <si>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</si>
  <si>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</si>
  <si>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</si>
  <si>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</si>
  <si>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</si>
  <si>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Дюбель фасадный "Termoclip-стена ISOL MS" 280 для толщины утеплителя до 230мм</t>
  </si>
  <si>
    <t>190098 / 166439</t>
  </si>
  <si>
    <t>Возможно производство продукции по параметрам:  1200x1000 мм</t>
  </si>
  <si>
    <t>Теплоизоляция плоских поверхностей каминов, печей</t>
  </si>
  <si>
    <t>КАМИН БАТТС</t>
  </si>
  <si>
    <t>Теплоизоляция плоских поверхностей каминов, печей, одна сторона плит каширована фольгой</t>
  </si>
  <si>
    <t xml:space="preserve">Rockmortar Optima армирующе-клеевой состав </t>
  </si>
  <si>
    <t>ROCKforce Optima грунтовка пропитывающая</t>
  </si>
  <si>
    <t>ROCKprimer Optima, белый</t>
  </si>
  <si>
    <t>Rockglue Optima клей для минеральной ваты</t>
  </si>
  <si>
    <t>ROCKdecor Optima S 1.0</t>
  </si>
  <si>
    <t>ROCKdecor Optima D 2.5</t>
  </si>
  <si>
    <t>ROCKdecorsil Optima S 1.0/ S 1.5/ S 2.0/ D 1.5/ D 2.0, белая</t>
  </si>
  <si>
    <t>ЛАЙТ БАТТС
СКАНДИК
(классическая упаковка)</t>
  </si>
  <si>
    <t>Возможно производство продукции 
по параметрам:  1200x600, 1200х620 мм.</t>
  </si>
  <si>
    <t>Сетка ROCKfiber-B фасадная (Россия)</t>
  </si>
  <si>
    <t>Cетка ROCKfiber-B фасадная (Латвия, Valmiera)</t>
  </si>
  <si>
    <t>ROCKfiber-S сетка антивандальная (Россия)</t>
  </si>
  <si>
    <t>ROCKfiber décor сетка архитектурная</t>
  </si>
  <si>
    <t>ROCKfiber klinker сетка при отделке клинкером (Россия)</t>
  </si>
  <si>
    <t>Применяется для дополнительной звукоизоляции стен и потолка</t>
  </si>
  <si>
    <t>Акустик УЛЬТРАТОНКИЙ (АКУСТИК БАТТС ПРО)</t>
  </si>
  <si>
    <t>ФАСАД БАТТС ЭКСТРА 1000х600х80</t>
  </si>
  <si>
    <t>ФАСАД БАТТС ЭКСТРА 1000х600х100</t>
  </si>
  <si>
    <t>ФАСАД БАТТС ЭКСТРА 1000х600х120</t>
  </si>
  <si>
    <t>ФАСАД БАТТС ЭКСТРА 1000х600х150</t>
  </si>
  <si>
    <t>ФАСАД БАТТС ЭКСТРА                            (ФАСАД БАТТС)</t>
  </si>
  <si>
    <t>ФАСАД БАТТС Д ЭКСТРА                         (ФАСАД БАТТС Д)</t>
  </si>
  <si>
    <t>Гидроизоляционная ПВХ мембрана "ROCKmembrane STANDARD", стандартного оттенка - серый, производство Россия</t>
  </si>
  <si>
    <t>ROCKmembrane STANDARD 1,2мм ш=2,0 м д=20м</t>
  </si>
  <si>
    <t>м 2</t>
  </si>
  <si>
    <t>ROCKmembrane STANDARD 1,5мм ш=2,0м; д=15м</t>
  </si>
  <si>
    <t>Аксессуары для ROCKmembrane STANDARD</t>
  </si>
  <si>
    <t>ROCKmembrane STANDARD G 1,5мм ш=2,0м; д=15м</t>
  </si>
  <si>
    <t>Аксессуары для ROCKmembrane OPTIMA</t>
  </si>
  <si>
    <t>Аксессуары для ROCKmembrane EXTRA</t>
  </si>
  <si>
    <t xml:space="preserve">Возможно производство продукции по параметрам:  1000x600, 1200x600.   </t>
  </si>
  <si>
    <t>Для толщин 210-250 мм возможно производство по парметрам 1200x600.</t>
  </si>
  <si>
    <t xml:space="preserve">Возможно производство продукции по параметрам: 1000x600, 1200x600.   </t>
  </si>
  <si>
    <t>Возможно производство продукции по параметрам 1000x600, 1200X600.</t>
  </si>
  <si>
    <t>Для толщин 210-250 мм возможно производство по параметрам 1200x600.</t>
  </si>
  <si>
    <t xml:space="preserve"> от 06 марта 2017</t>
  </si>
  <si>
    <t xml:space="preserve"> от 06 февраля 2017</t>
  </si>
  <si>
    <t xml:space="preserve">Диапазон толщин: 80-250 мм с шагом 10 мм.  </t>
  </si>
</sst>
</file>

<file path=xl/styles.xml><?xml version="1.0" encoding="utf-8"?>
<styleSheet xmlns="http://schemas.openxmlformats.org/spreadsheetml/2006/main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0.000"/>
    <numFmt numFmtId="168" formatCode="0.0"/>
    <numFmt numFmtId="169" formatCode="#,##0.00_р_."/>
    <numFmt numFmtId="170" formatCode="_-* #,##0\ _р_._-;\-* #,##0\ _р_._-;_-* &quot;-&quot;\ _р_._-;_-@_-"/>
    <numFmt numFmtId="171" formatCode="_-* #,##0.00\ _р_._-;\-* #,##0.00\ _р_._-;_-* &quot;-&quot;??\ _р_._-;_-@_-"/>
    <numFmt numFmtId="172" formatCode="[$€-2]\ #,##0.00"/>
    <numFmt numFmtId="173" formatCode="[$$-409]#,##0.00_ ;\-[$$-409]#,##0.00\ "/>
    <numFmt numFmtId="174" formatCode="0.0%"/>
  </numFmts>
  <fonts count="99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NTTimes/Cyrillic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Times New Roman Cyr"/>
      <family val="1"/>
      <charset val="204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  <charset val="204"/>
    </font>
    <font>
      <b/>
      <sz val="10"/>
      <name val="NTTimes/Cyrillic"/>
    </font>
    <font>
      <sz val="9"/>
      <name val="Times New Roman"/>
      <family val="1"/>
    </font>
    <font>
      <sz val="10"/>
      <color indexed="10"/>
      <name val="Times New Roman"/>
      <family val="1"/>
      <charset val="204"/>
    </font>
    <font>
      <sz val="10"/>
      <name val="Arial CY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  <charset val="204"/>
    </font>
    <font>
      <sz val="10"/>
      <name val="Helv"/>
      <charset val="204"/>
    </font>
    <font>
      <sz val="12"/>
      <name val="Times New Roman"/>
      <family val="1"/>
    </font>
    <font>
      <sz val="12"/>
      <name val="Helv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</font>
    <font>
      <sz val="11"/>
      <name val="Times New Roman"/>
      <family val="1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indexed="4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1"/>
      <color rgb="FF1F497D"/>
      <name val="Calibri"/>
      <family val="2"/>
      <scheme val="minor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sz val="12"/>
      <color rgb="FF000000"/>
      <name val="Times New Roman"/>
      <family val="1"/>
    </font>
    <font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  <font>
      <sz val="12"/>
      <color theme="0" tint="-0.499984740745262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  <font>
      <sz val="16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</font>
    <font>
      <b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indexed="33"/>
      </left>
      <right style="thick">
        <color indexed="33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690">
    <xf numFmtId="0" fontId="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9" fillId="0" borderId="0"/>
    <xf numFmtId="49" fontId="22" fillId="0" borderId="0"/>
    <xf numFmtId="0" fontId="10" fillId="0" borderId="0"/>
    <xf numFmtId="9" fontId="10" fillId="0" borderId="0" applyFont="0" applyFill="0" applyBorder="0" applyAlignment="0" applyProtection="0"/>
    <xf numFmtId="0" fontId="29" fillId="0" borderId="0"/>
    <xf numFmtId="0" fontId="10" fillId="0" borderId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29" fillId="0" borderId="0"/>
    <xf numFmtId="0" fontId="47" fillId="0" borderId="0"/>
    <xf numFmtId="0" fontId="47" fillId="0" borderId="0"/>
    <xf numFmtId="0" fontId="50" fillId="7" borderId="63" applyNumberFormat="0" applyProtection="0">
      <alignment horizontal="left" vertical="center" indent="1"/>
    </xf>
    <xf numFmtId="166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14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8" borderId="0" applyNumberFormat="0" applyBorder="0" applyAlignment="0" applyProtection="0"/>
    <xf numFmtId="0" fontId="62" fillId="12" borderId="0" applyNumberFormat="0" applyBorder="0" applyAlignment="0" applyProtection="0"/>
    <xf numFmtId="0" fontId="63" fillId="29" borderId="69" applyNumberFormat="0" applyAlignment="0" applyProtection="0"/>
    <xf numFmtId="0" fontId="64" fillId="30" borderId="70" applyNumberFormat="0" applyAlignment="0" applyProtection="0"/>
    <xf numFmtId="0" fontId="65" fillId="0" borderId="0" applyNumberFormat="0" applyFill="0" applyBorder="0" applyAlignment="0" applyProtection="0"/>
    <xf numFmtId="0" fontId="66" fillId="13" borderId="0" applyNumberFormat="0" applyBorder="0" applyAlignment="0" applyProtection="0"/>
    <xf numFmtId="0" fontId="67" fillId="0" borderId="71" applyNumberFormat="0" applyFill="0" applyAlignment="0" applyProtection="0"/>
    <xf numFmtId="0" fontId="68" fillId="0" borderId="72" applyNumberFormat="0" applyFill="0" applyAlignment="0" applyProtection="0"/>
    <xf numFmtId="0" fontId="69" fillId="0" borderId="73" applyNumberFormat="0" applyFill="0" applyAlignment="0" applyProtection="0"/>
    <xf numFmtId="0" fontId="69" fillId="0" borderId="0" applyNumberFormat="0" applyFill="0" applyBorder="0" applyAlignment="0" applyProtection="0"/>
    <xf numFmtId="0" fontId="70" fillId="16" borderId="69" applyNumberFormat="0" applyAlignment="0" applyProtection="0"/>
    <xf numFmtId="0" fontId="71" fillId="0" borderId="74" applyNumberFormat="0" applyFill="0" applyAlignment="0" applyProtection="0"/>
    <xf numFmtId="0" fontId="72" fillId="31" borderId="0" applyNumberFormat="0" applyBorder="0" applyAlignment="0" applyProtection="0"/>
    <xf numFmtId="0" fontId="10" fillId="32" borderId="75" applyNumberFormat="0" applyFont="0" applyAlignment="0" applyProtection="0"/>
    <xf numFmtId="0" fontId="73" fillId="29" borderId="63" applyNumberFormat="0" applyAlignment="0" applyProtection="0"/>
    <xf numFmtId="0" fontId="74" fillId="0" borderId="0" applyNumberFormat="0" applyFill="0" applyBorder="0" applyAlignment="0" applyProtection="0"/>
    <xf numFmtId="0" fontId="75" fillId="0" borderId="76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367">
    <xf numFmtId="0" fontId="0" fillId="0" borderId="0" xfId="0"/>
    <xf numFmtId="2" fontId="4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 applyAlignment="1"/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vertical="top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/>
    <xf numFmtId="2" fontId="4" fillId="3" borderId="0" xfId="0" applyNumberFormat="1" applyFont="1" applyFill="1"/>
    <xf numFmtId="0" fontId="4" fillId="3" borderId="0" xfId="0" applyFont="1" applyFill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center"/>
    </xf>
    <xf numFmtId="0" fontId="4" fillId="3" borderId="13" xfId="0" quotePrefix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7" fontId="4" fillId="3" borderId="5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7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 wrapText="1"/>
    </xf>
    <xf numFmtId="0" fontId="7" fillId="3" borderId="17" xfId="0" applyFont="1" applyFill="1" applyBorder="1" applyAlignment="1">
      <alignment vertical="top" wrapText="1"/>
    </xf>
    <xf numFmtId="0" fontId="4" fillId="3" borderId="18" xfId="0" quotePrefix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4" fontId="7" fillId="3" borderId="21" xfId="0" applyNumberFormat="1" applyFont="1" applyFill="1" applyBorder="1" applyAlignment="1">
      <alignment horizontal="center"/>
    </xf>
    <xf numFmtId="4" fontId="7" fillId="3" borderId="22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0" xfId="0" applyFont="1" applyFill="1" applyBorder="1"/>
    <xf numFmtId="4" fontId="7" fillId="3" borderId="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" fontId="4" fillId="3" borderId="0" xfId="0" applyNumberFormat="1" applyFont="1" applyFill="1"/>
    <xf numFmtId="0" fontId="4" fillId="3" borderId="2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7" fontId="4" fillId="3" borderId="5" xfId="0" applyNumberFormat="1" applyFont="1" applyFill="1" applyBorder="1" applyAlignment="1">
      <alignment horizontal="center" vertical="center"/>
    </xf>
    <xf numFmtId="167" fontId="4" fillId="3" borderId="4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7" fontId="4" fillId="3" borderId="3" xfId="0" applyNumberFormat="1" applyFont="1" applyFill="1" applyBorder="1" applyAlignment="1">
      <alignment horizontal="center" vertical="center"/>
    </xf>
    <xf numFmtId="4" fontId="7" fillId="3" borderId="28" xfId="0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7" fontId="4" fillId="3" borderId="10" xfId="0" applyNumberFormat="1" applyFont="1" applyFill="1" applyBorder="1" applyAlignment="1">
      <alignment horizontal="center" vertical="center"/>
    </xf>
    <xf numFmtId="4" fontId="7" fillId="3" borderId="31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7" xfId="0" quotePrefix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30" xfId="0" quotePrefix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7" fontId="4" fillId="3" borderId="20" xfId="0" applyNumberFormat="1" applyFont="1" applyFill="1" applyBorder="1" applyAlignment="1">
      <alignment horizontal="center" vertical="center"/>
    </xf>
    <xf numFmtId="4" fontId="7" fillId="3" borderId="2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quotePrefix="1" applyFont="1" applyFill="1" applyBorder="1" applyAlignment="1">
      <alignment horizontal="center"/>
    </xf>
    <xf numFmtId="167" fontId="4" fillId="3" borderId="8" xfId="0" applyNumberFormat="1" applyFont="1" applyFill="1" applyBorder="1" applyAlignment="1">
      <alignment horizontal="center"/>
    </xf>
    <xf numFmtId="4" fontId="7" fillId="3" borderId="28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4" fillId="3" borderId="17" xfId="0" applyFont="1" applyFill="1" applyBorder="1"/>
    <xf numFmtId="0" fontId="4" fillId="3" borderId="22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top" wrapText="1"/>
    </xf>
    <xf numFmtId="0" fontId="11" fillId="3" borderId="0" xfId="0" applyFont="1" applyFill="1"/>
    <xf numFmtId="0" fontId="4" fillId="3" borderId="9" xfId="0" applyFont="1" applyFill="1" applyBorder="1" applyAlignment="1">
      <alignment vertical="top" wrapText="1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quotePrefix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4" fontId="7" fillId="3" borderId="44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>
      <alignment vertical="top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11" fillId="3" borderId="10" xfId="0" applyFont="1" applyFill="1" applyBorder="1"/>
    <xf numFmtId="0" fontId="4" fillId="3" borderId="9" xfId="0" applyFont="1" applyFill="1" applyBorder="1"/>
    <xf numFmtId="2" fontId="5" fillId="3" borderId="0" xfId="0" applyNumberFormat="1" applyFont="1" applyFill="1" applyAlignment="1">
      <alignment wrapText="1"/>
    </xf>
    <xf numFmtId="0" fontId="4" fillId="3" borderId="50" xfId="0" applyFont="1" applyFill="1" applyBorder="1" applyAlignment="1">
      <alignment horizontal="center" vertical="center"/>
    </xf>
    <xf numFmtId="0" fontId="4" fillId="3" borderId="18" xfId="0" quotePrefix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7" fontId="4" fillId="3" borderId="4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7" fontId="4" fillId="3" borderId="20" xfId="0" applyNumberFormat="1" applyFont="1" applyFill="1" applyBorder="1" applyAlignment="1">
      <alignment horizontal="center"/>
    </xf>
    <xf numFmtId="4" fontId="7" fillId="3" borderId="20" xfId="0" applyNumberFormat="1" applyFont="1" applyFill="1" applyBorder="1" applyAlignment="1">
      <alignment horizontal="center"/>
    </xf>
    <xf numFmtId="4" fontId="16" fillId="3" borderId="0" xfId="0" applyNumberFormat="1" applyFont="1" applyFill="1" applyAlignment="1">
      <alignment horizontal="left"/>
    </xf>
    <xf numFmtId="4" fontId="17" fillId="3" borderId="0" xfId="0" applyNumberFormat="1" applyFont="1" applyFill="1" applyAlignment="1">
      <alignment horizontal="left"/>
    </xf>
    <xf numFmtId="4" fontId="4" fillId="3" borderId="0" xfId="0" applyNumberFormat="1" applyFont="1" applyFill="1" applyAlignment="1">
      <alignment horizontal="left" vertical="top"/>
    </xf>
    <xf numFmtId="2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4" fontId="17" fillId="3" borderId="0" xfId="0" applyNumberFormat="1" applyFont="1" applyFill="1" applyAlignment="1">
      <alignment vertical="top"/>
    </xf>
    <xf numFmtId="4" fontId="17" fillId="3" borderId="0" xfId="0" applyNumberFormat="1" applyFont="1" applyFill="1" applyAlignment="1"/>
    <xf numFmtId="0" fontId="4" fillId="3" borderId="6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vertical="top" wrapText="1"/>
    </xf>
    <xf numFmtId="167" fontId="4" fillId="3" borderId="23" xfId="0" applyNumberFormat="1" applyFont="1" applyFill="1" applyBorder="1" applyAlignment="1">
      <alignment horizontal="center"/>
    </xf>
    <xf numFmtId="0" fontId="4" fillId="3" borderId="40" xfId="0" quotePrefix="1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26" fillId="4" borderId="0" xfId="2" applyFont="1" applyFill="1" applyBorder="1" applyAlignment="1">
      <alignment horizontal="center" vertical="center"/>
    </xf>
    <xf numFmtId="9" fontId="26" fillId="4" borderId="57" xfId="2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>
      <alignment horizontal="center" vertical="center" wrapText="1"/>
    </xf>
    <xf numFmtId="0" fontId="11" fillId="3" borderId="48" xfId="0" applyFont="1" applyFill="1" applyBorder="1"/>
    <xf numFmtId="0" fontId="26" fillId="3" borderId="0" xfId="2" applyFont="1" applyFill="1" applyBorder="1" applyAlignment="1">
      <alignment horizontal="center" vertical="center"/>
    </xf>
    <xf numFmtId="9" fontId="26" fillId="3" borderId="57" xfId="2" applyNumberFormat="1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0" xfId="0" applyFont="1" applyFill="1"/>
    <xf numFmtId="0" fontId="4" fillId="3" borderId="50" xfId="0" applyFont="1" applyFill="1" applyBorder="1" applyAlignment="1">
      <alignment horizontal="center"/>
    </xf>
    <xf numFmtId="0" fontId="4" fillId="3" borderId="30" xfId="0" quotePrefix="1" applyFont="1" applyFill="1" applyBorder="1" applyAlignment="1">
      <alignment horizontal="center"/>
    </xf>
    <xf numFmtId="4" fontId="7" fillId="3" borderId="31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4" fillId="3" borderId="10" xfId="0" applyFont="1" applyFill="1" applyBorder="1"/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2" fontId="28" fillId="3" borderId="0" xfId="0" applyNumberFormat="1" applyFont="1" applyFill="1" applyAlignment="1">
      <alignment wrapText="1"/>
    </xf>
    <xf numFmtId="0" fontId="0" fillId="3" borderId="0" xfId="0" applyFill="1"/>
    <xf numFmtId="0" fontId="11" fillId="3" borderId="0" xfId="8" applyFont="1" applyFill="1" applyBorder="1" applyAlignment="1">
      <alignment horizontal="center" vertical="top"/>
    </xf>
    <xf numFmtId="0" fontId="11" fillId="3" borderId="0" xfId="8" applyFont="1" applyFill="1" applyBorder="1" applyAlignment="1">
      <alignment vertical="top"/>
    </xf>
    <xf numFmtId="0" fontId="11" fillId="3" borderId="0" xfId="7" applyNumberFormat="1" applyFont="1" applyFill="1" applyBorder="1" applyAlignment="1" applyProtection="1">
      <alignment vertical="top"/>
    </xf>
    <xf numFmtId="0" fontId="7" fillId="2" borderId="0" xfId="5" applyFont="1" applyFill="1" applyAlignment="1">
      <alignment horizontal="left"/>
    </xf>
    <xf numFmtId="4" fontId="7" fillId="2" borderId="0" xfId="5" applyNumberFormat="1" applyFont="1" applyFill="1" applyAlignment="1">
      <alignment horizontal="left"/>
    </xf>
    <xf numFmtId="0" fontId="4" fillId="2" borderId="0" xfId="5" applyFont="1" applyFill="1"/>
    <xf numFmtId="0" fontId="7" fillId="3" borderId="0" xfId="0" applyFont="1" applyFill="1" applyBorder="1" applyAlignment="1"/>
    <xf numFmtId="0" fontId="4" fillId="3" borderId="0" xfId="0" applyFont="1" applyFill="1" applyBorder="1" applyAlignment="1"/>
    <xf numFmtId="0" fontId="7" fillId="3" borderId="48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left" vertical="top" wrapText="1"/>
    </xf>
    <xf numFmtId="0" fontId="10" fillId="3" borderId="5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167" fontId="4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0" fontId="29" fillId="2" borderId="0" xfId="10" applyFill="1"/>
    <xf numFmtId="0" fontId="9" fillId="3" borderId="48" xfId="10" applyFont="1" applyFill="1" applyBorder="1" applyAlignment="1">
      <alignment horizontal="center" vertical="center"/>
    </xf>
    <xf numFmtId="2" fontId="7" fillId="3" borderId="23" xfId="8" applyNumberFormat="1" applyFont="1" applyFill="1" applyBorder="1" applyAlignment="1">
      <alignment horizontal="center" wrapText="1"/>
    </xf>
    <xf numFmtId="2" fontId="7" fillId="3" borderId="15" xfId="8" applyNumberFormat="1" applyFont="1" applyFill="1" applyBorder="1" applyAlignment="1">
      <alignment horizontal="center"/>
    </xf>
    <xf numFmtId="2" fontId="7" fillId="3" borderId="47" xfId="8" applyNumberFormat="1" applyFont="1" applyFill="1" applyBorder="1" applyAlignment="1">
      <alignment horizontal="center"/>
    </xf>
    <xf numFmtId="0" fontId="7" fillId="3" borderId="9" xfId="8" applyFont="1" applyFill="1" applyBorder="1" applyAlignment="1">
      <alignment horizontal="center" vertical="center" wrapText="1"/>
    </xf>
    <xf numFmtId="2" fontId="7" fillId="3" borderId="16" xfId="8" applyNumberFormat="1" applyFont="1" applyFill="1" applyBorder="1" applyAlignment="1">
      <alignment horizontal="center" vertical="center"/>
    </xf>
    <xf numFmtId="2" fontId="7" fillId="3" borderId="11" xfId="8" applyNumberFormat="1" applyFont="1" applyFill="1" applyBorder="1" applyAlignment="1">
      <alignment horizontal="center" vertical="center"/>
    </xf>
    <xf numFmtId="0" fontId="7" fillId="3" borderId="10" xfId="8" applyFont="1" applyFill="1" applyBorder="1" applyAlignment="1">
      <alignment horizontal="center" vertical="top" wrapText="1"/>
    </xf>
    <xf numFmtId="2" fontId="7" fillId="3" borderId="17" xfId="8" applyNumberFormat="1" applyFont="1" applyFill="1" applyBorder="1" applyAlignment="1">
      <alignment horizontal="center" vertical="top"/>
    </xf>
    <xf numFmtId="2" fontId="7" fillId="3" borderId="49" xfId="8" applyNumberFormat="1" applyFont="1" applyFill="1" applyBorder="1" applyAlignment="1">
      <alignment horizontal="center" vertical="top"/>
    </xf>
    <xf numFmtId="0" fontId="11" fillId="3" borderId="0" xfId="10" applyFont="1" applyFill="1" applyBorder="1" applyAlignment="1">
      <alignment vertical="top"/>
    </xf>
    <xf numFmtId="2" fontId="11" fillId="3" borderId="0" xfId="10" applyNumberFormat="1" applyFont="1" applyFill="1" applyBorder="1" applyAlignment="1">
      <alignment horizontal="center" vertical="top"/>
    </xf>
    <xf numFmtId="1" fontId="11" fillId="3" borderId="0" xfId="10" applyNumberFormat="1" applyFont="1" applyFill="1" applyBorder="1" applyAlignment="1">
      <alignment horizontal="center" vertical="top"/>
    </xf>
    <xf numFmtId="2" fontId="11" fillId="3" borderId="16" xfId="10" applyNumberFormat="1" applyFont="1" applyFill="1" applyBorder="1" applyAlignment="1">
      <alignment horizontal="center" vertical="top"/>
    </xf>
    <xf numFmtId="0" fontId="18" fillId="0" borderId="0" xfId="16" applyFont="1" applyFill="1" applyBorder="1" applyAlignment="1">
      <alignment horizontal="center" vertical="top" wrapText="1"/>
    </xf>
    <xf numFmtId="0" fontId="39" fillId="3" borderId="0" xfId="16" applyFont="1" applyFill="1" applyBorder="1" applyAlignment="1">
      <alignment horizontal="center" vertical="top"/>
    </xf>
    <xf numFmtId="0" fontId="14" fillId="2" borderId="0" xfId="8" applyFont="1" applyFill="1" applyBorder="1" applyAlignment="1">
      <alignment horizontal="center" vertical="center" wrapText="1"/>
    </xf>
    <xf numFmtId="0" fontId="18" fillId="2" borderId="0" xfId="16" applyFont="1" applyFill="1" applyBorder="1" applyAlignment="1">
      <alignment horizontal="center" vertical="center" wrapText="1"/>
    </xf>
    <xf numFmtId="0" fontId="14" fillId="2" borderId="0" xfId="16" applyFont="1" applyFill="1" applyBorder="1" applyAlignment="1">
      <alignment horizontal="center" vertical="center" wrapText="1"/>
    </xf>
    <xf numFmtId="0" fontId="18" fillId="3" borderId="0" xfId="16" applyFont="1" applyFill="1" applyBorder="1" applyAlignment="1">
      <alignment horizontal="center" vertical="center" wrapText="1"/>
    </xf>
    <xf numFmtId="1" fontId="18" fillId="0" borderId="1" xfId="16" applyNumberFormat="1" applyFont="1" applyFill="1" applyBorder="1" applyAlignment="1">
      <alignment horizontal="center" vertical="center" wrapText="1"/>
    </xf>
    <xf numFmtId="168" fontId="18" fillId="0" borderId="1" xfId="16" applyNumberFormat="1" applyFont="1" applyFill="1" applyBorder="1" applyAlignment="1">
      <alignment horizontal="center" vertical="center" wrapText="1"/>
    </xf>
    <xf numFmtId="0" fontId="18" fillId="0" borderId="0" xfId="16" applyFont="1" applyFill="1" applyBorder="1" applyAlignment="1">
      <alignment horizontal="center" vertical="center" wrapText="1"/>
    </xf>
    <xf numFmtId="1" fontId="42" fillId="0" borderId="1" xfId="16" applyNumberFormat="1" applyFont="1" applyFill="1" applyBorder="1" applyAlignment="1">
      <alignment horizontal="center" vertical="center" wrapText="1"/>
    </xf>
    <xf numFmtId="168" fontId="42" fillId="0" borderId="1" xfId="16" applyNumberFormat="1" applyFont="1" applyFill="1" applyBorder="1" applyAlignment="1">
      <alignment horizontal="center" vertical="center" wrapText="1"/>
    </xf>
    <xf numFmtId="0" fontId="18" fillId="6" borderId="0" xfId="16" applyFont="1" applyFill="1" applyBorder="1" applyAlignment="1">
      <alignment horizontal="center" vertical="center" wrapText="1"/>
    </xf>
    <xf numFmtId="1" fontId="42" fillId="3" borderId="1" xfId="16" applyNumberFormat="1" applyFont="1" applyFill="1" applyBorder="1" applyAlignment="1">
      <alignment horizontal="center" vertical="center" wrapText="1"/>
    </xf>
    <xf numFmtId="168" fontId="42" fillId="3" borderId="1" xfId="16" applyNumberFormat="1" applyFont="1" applyFill="1" applyBorder="1" applyAlignment="1">
      <alignment horizontal="center" vertical="center" wrapText="1"/>
    </xf>
    <xf numFmtId="1" fontId="18" fillId="2" borderId="0" xfId="16" applyNumberFormat="1" applyFont="1" applyFill="1" applyBorder="1" applyAlignment="1">
      <alignment horizontal="center" vertical="center" wrapText="1"/>
    </xf>
    <xf numFmtId="168" fontId="18" fillId="2" borderId="0" xfId="16" applyNumberFormat="1" applyFont="1" applyFill="1" applyBorder="1" applyAlignment="1">
      <alignment horizontal="center" vertical="center" wrapText="1"/>
    </xf>
    <xf numFmtId="4" fontId="18" fillId="2" borderId="0" xfId="16" applyNumberFormat="1" applyFont="1" applyFill="1" applyBorder="1" applyAlignment="1">
      <alignment horizontal="center" vertical="center" wrapText="1"/>
    </xf>
    <xf numFmtId="4" fontId="40" fillId="2" borderId="0" xfId="16" applyNumberFormat="1" applyFont="1" applyFill="1" applyAlignment="1">
      <alignment horizontal="center" vertical="center" wrapText="1"/>
    </xf>
    <xf numFmtId="4" fontId="18" fillId="0" borderId="0" xfId="16" applyNumberFormat="1" applyFont="1" applyFill="1" applyBorder="1" applyAlignment="1">
      <alignment horizontal="center" vertical="center" wrapText="1"/>
    </xf>
    <xf numFmtId="1" fontId="18" fillId="0" borderId="0" xfId="16" applyNumberFormat="1" applyFont="1" applyFill="1" applyBorder="1" applyAlignment="1">
      <alignment horizontal="center" vertical="center" wrapText="1"/>
    </xf>
    <xf numFmtId="168" fontId="18" fillId="0" borderId="0" xfId="16" applyNumberFormat="1" applyFont="1" applyFill="1" applyBorder="1" applyAlignment="1">
      <alignment horizontal="center" vertical="center" wrapText="1"/>
    </xf>
    <xf numFmtId="4" fontId="40" fillId="0" borderId="0" xfId="16" applyNumberFormat="1" applyFont="1" applyFill="1" applyAlignment="1">
      <alignment horizontal="center" vertical="center" wrapText="1"/>
    </xf>
    <xf numFmtId="0" fontId="43" fillId="2" borderId="0" xfId="6" applyFont="1" applyFill="1" applyBorder="1" applyAlignment="1">
      <alignment vertical="center"/>
    </xf>
    <xf numFmtId="0" fontId="34" fillId="2" borderId="0" xfId="16" applyFont="1" applyFill="1" applyBorder="1" applyAlignment="1">
      <alignment vertical="center"/>
    </xf>
    <xf numFmtId="2" fontId="34" fillId="2" borderId="0" xfId="6" applyNumberFormat="1" applyFont="1" applyFill="1" applyBorder="1" applyAlignment="1" applyProtection="1">
      <alignment vertical="center"/>
      <protection hidden="1"/>
    </xf>
    <xf numFmtId="0" fontId="34" fillId="2" borderId="0" xfId="6" applyFont="1" applyFill="1" applyBorder="1" applyAlignment="1" applyProtection="1">
      <alignment vertical="center"/>
      <protection hidden="1"/>
    </xf>
    <xf numFmtId="0" fontId="11" fillId="2" borderId="0" xfId="16" applyFont="1" applyFill="1" applyBorder="1" applyAlignment="1">
      <alignment vertical="center"/>
    </xf>
    <xf numFmtId="2" fontId="11" fillId="2" borderId="0" xfId="16" applyNumberFormat="1" applyFont="1" applyFill="1" applyBorder="1" applyAlignment="1">
      <alignment horizontal="center" vertical="center"/>
    </xf>
    <xf numFmtId="0" fontId="9" fillId="2" borderId="0" xfId="16" applyFont="1" applyFill="1" applyBorder="1" applyAlignment="1">
      <alignment vertical="center"/>
    </xf>
    <xf numFmtId="0" fontId="9" fillId="2" borderId="0" xfId="16" applyFont="1" applyFill="1" applyBorder="1" applyAlignment="1">
      <alignment horizontal="center" vertical="center"/>
    </xf>
    <xf numFmtId="0" fontId="34" fillId="2" borderId="0" xfId="6" applyFont="1" applyFill="1" applyBorder="1" applyAlignment="1" applyProtection="1">
      <alignment horizontal="center" vertical="center"/>
      <protection hidden="1"/>
    </xf>
    <xf numFmtId="0" fontId="21" fillId="2" borderId="0" xfId="6" applyFont="1" applyFill="1" applyBorder="1" applyAlignment="1" applyProtection="1">
      <alignment vertical="center"/>
      <protection hidden="1"/>
    </xf>
    <xf numFmtId="0" fontId="9" fillId="2" borderId="0" xfId="6" applyFont="1" applyFill="1" applyBorder="1" applyAlignment="1" applyProtection="1">
      <alignment horizontal="right" vertical="center"/>
      <protection hidden="1"/>
    </xf>
    <xf numFmtId="2" fontId="9" fillId="2" borderId="0" xfId="6" applyNumberFormat="1" applyFont="1" applyFill="1" applyBorder="1" applyAlignment="1" applyProtection="1">
      <alignment horizontal="center" vertical="center"/>
      <protection hidden="1"/>
    </xf>
    <xf numFmtId="172" fontId="34" fillId="2" borderId="0" xfId="6" applyNumberFormat="1" applyFont="1" applyFill="1" applyBorder="1" applyAlignment="1" applyProtection="1">
      <alignment horizontal="left" vertical="center"/>
      <protection hidden="1"/>
    </xf>
    <xf numFmtId="0" fontId="9" fillId="2" borderId="1" xfId="16" applyFont="1" applyFill="1" applyBorder="1" applyAlignment="1">
      <alignment vertical="center"/>
    </xf>
    <xf numFmtId="0" fontId="9" fillId="2" borderId="1" xfId="16" applyFont="1" applyFill="1" applyBorder="1" applyAlignment="1">
      <alignment horizontal="center" vertical="center"/>
    </xf>
    <xf numFmtId="2" fontId="9" fillId="3" borderId="0" xfId="16" applyNumberFormat="1" applyFont="1" applyFill="1" applyBorder="1" applyAlignment="1">
      <alignment horizontal="center" vertical="center" wrapText="1"/>
    </xf>
    <xf numFmtId="172" fontId="11" fillId="2" borderId="0" xfId="16" applyNumberFormat="1" applyFont="1" applyFill="1" applyBorder="1" applyAlignment="1">
      <alignment horizontal="left" vertical="center"/>
    </xf>
    <xf numFmtId="2" fontId="9" fillId="3" borderId="0" xfId="16" applyNumberFormat="1" applyFont="1" applyFill="1" applyBorder="1" applyAlignment="1">
      <alignment horizontal="center" vertical="center"/>
    </xf>
    <xf numFmtId="0" fontId="45" fillId="2" borderId="0" xfId="6" applyFont="1" applyFill="1" applyBorder="1" applyAlignment="1" applyProtection="1">
      <alignment vertical="center"/>
      <protection hidden="1"/>
    </xf>
    <xf numFmtId="0" fontId="45" fillId="2" borderId="0" xfId="16" applyFont="1" applyFill="1" applyBorder="1" applyAlignment="1">
      <alignment vertical="center" wrapText="1"/>
    </xf>
    <xf numFmtId="173" fontId="9" fillId="2" borderId="0" xfId="16" applyNumberFormat="1" applyFont="1" applyFill="1" applyBorder="1" applyAlignment="1">
      <alignment horizontal="left" vertical="center" wrapText="1"/>
    </xf>
    <xf numFmtId="0" fontId="11" fillId="2" borderId="0" xfId="16" applyFont="1" applyFill="1" applyBorder="1" applyAlignment="1">
      <alignment vertical="center" wrapText="1"/>
    </xf>
    <xf numFmtId="0" fontId="49" fillId="2" borderId="0" xfId="16" applyFont="1" applyFill="1" applyAlignment="1">
      <alignment horizontal="center" vertical="center" wrapText="1"/>
    </xf>
    <xf numFmtId="0" fontId="47" fillId="2" borderId="0" xfId="16" applyFont="1" applyFill="1"/>
    <xf numFmtId="2" fontId="11" fillId="2" borderId="0" xfId="18" applyNumberFormat="1" applyFont="1" applyFill="1" applyBorder="1" applyAlignment="1">
      <alignment horizontal="center" vertical="center"/>
    </xf>
    <xf numFmtId="0" fontId="29" fillId="2" borderId="0" xfId="18" applyFont="1" applyFill="1"/>
    <xf numFmtId="0" fontId="11" fillId="2" borderId="0" xfId="16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/>
    <xf numFmtId="4" fontId="4" fillId="3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/>
    </xf>
    <xf numFmtId="4" fontId="4" fillId="2" borderId="0" xfId="0" applyNumberFormat="1" applyFont="1" applyFill="1" applyAlignment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top"/>
    </xf>
    <xf numFmtId="0" fontId="0" fillId="3" borderId="0" xfId="0" applyFill="1" applyAlignment="1"/>
    <xf numFmtId="0" fontId="7" fillId="3" borderId="0" xfId="0" applyFont="1" applyFill="1" applyAlignment="1">
      <alignment horizontal="left" vertical="top"/>
    </xf>
    <xf numFmtId="4" fontId="4" fillId="3" borderId="0" xfId="0" applyNumberFormat="1" applyFont="1" applyFill="1" applyAlignment="1">
      <alignment horizontal="left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167" fontId="4" fillId="3" borderId="2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left" vertical="center" wrapText="1"/>
    </xf>
    <xf numFmtId="0" fontId="11" fillId="0" borderId="4" xfId="1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/>
    <xf numFmtId="0" fontId="5" fillId="3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left" vertical="top" wrapText="1"/>
    </xf>
    <xf numFmtId="4" fontId="18" fillId="0" borderId="1" xfId="16" applyNumberFormat="1" applyFont="1" applyFill="1" applyBorder="1" applyAlignment="1">
      <alignment horizontal="center" vertical="center" wrapText="1"/>
    </xf>
    <xf numFmtId="172" fontId="52" fillId="2" borderId="0" xfId="6" applyNumberFormat="1" applyFont="1" applyFill="1" applyBorder="1" applyAlignment="1" applyProtection="1">
      <alignment horizontal="left" vertical="center" wrapText="1"/>
      <protection hidden="1"/>
    </xf>
    <xf numFmtId="172" fontId="11" fillId="2" borderId="0" xfId="6" applyNumberFormat="1" applyFont="1" applyFill="1" applyBorder="1" applyAlignment="1" applyProtection="1">
      <alignment horizontal="center" vertical="center"/>
      <protection hidden="1"/>
    </xf>
    <xf numFmtId="0" fontId="4" fillId="2" borderId="0" xfId="16" applyFont="1" applyFill="1" applyBorder="1" applyAlignment="1">
      <alignment vertical="top"/>
    </xf>
    <xf numFmtId="0" fontId="4" fillId="2" borderId="0" xfId="16" applyFont="1" applyFill="1" applyBorder="1" applyAlignment="1"/>
    <xf numFmtId="0" fontId="34" fillId="2" borderId="0" xfId="6" applyFont="1" applyFill="1" applyBorder="1" applyAlignment="1" applyProtection="1">
      <alignment horizontal="right" vertical="center"/>
      <protection hidden="1"/>
    </xf>
    <xf numFmtId="2" fontId="43" fillId="2" borderId="0" xfId="6" applyNumberFormat="1" applyFont="1" applyFill="1" applyBorder="1" applyAlignment="1" applyProtection="1">
      <alignment horizontal="left" vertical="center"/>
      <protection hidden="1"/>
    </xf>
    <xf numFmtId="172" fontId="43" fillId="2" borderId="0" xfId="6" applyNumberFormat="1" applyFont="1" applyFill="1" applyBorder="1" applyAlignment="1" applyProtection="1">
      <alignment horizontal="left" vertical="center"/>
      <protection hidden="1"/>
    </xf>
    <xf numFmtId="0" fontId="7" fillId="2" borderId="0" xfId="16" applyFont="1" applyFill="1" applyBorder="1" applyAlignment="1">
      <alignment horizontal="left"/>
    </xf>
    <xf numFmtId="0" fontId="46" fillId="2" borderId="0" xfId="16" applyFont="1" applyFill="1" applyBorder="1" applyAlignment="1">
      <alignment horizontal="right" wrapText="1"/>
    </xf>
    <xf numFmtId="2" fontId="9" fillId="2" borderId="0" xfId="16" applyNumberFormat="1" applyFont="1" applyFill="1" applyBorder="1" applyAlignment="1">
      <alignment horizontal="left" vertical="center" wrapText="1"/>
    </xf>
    <xf numFmtId="0" fontId="21" fillId="2" borderId="0" xfId="6" applyFont="1" applyFill="1" applyBorder="1" applyAlignment="1" applyProtection="1">
      <alignment horizontal="left" vertical="center"/>
      <protection hidden="1"/>
    </xf>
    <xf numFmtId="0" fontId="21" fillId="2" borderId="0" xfId="6" applyFont="1" applyFill="1" applyBorder="1" applyAlignment="1" applyProtection="1">
      <alignment horizontal="center" vertical="center"/>
      <protection hidden="1"/>
    </xf>
    <xf numFmtId="0" fontId="9" fillId="2" borderId="0" xfId="6" applyFont="1" applyFill="1" applyBorder="1" applyAlignment="1" applyProtection="1">
      <alignment horizontal="center" vertical="center"/>
      <protection hidden="1"/>
    </xf>
    <xf numFmtId="2" fontId="52" fillId="2" borderId="0" xfId="6" applyNumberFormat="1" applyFont="1" applyFill="1" applyBorder="1" applyAlignment="1" applyProtection="1">
      <alignment horizontal="center" vertical="center"/>
      <protection hidden="1"/>
    </xf>
    <xf numFmtId="0" fontId="11" fillId="2" borderId="0" xfId="18" applyFont="1" applyFill="1" applyBorder="1" applyAlignment="1">
      <alignment vertical="center"/>
    </xf>
    <xf numFmtId="0" fontId="53" fillId="2" borderId="0" xfId="6" applyFont="1" applyFill="1" applyBorder="1" applyAlignment="1" applyProtection="1">
      <alignment horizontal="left" vertical="center"/>
      <protection hidden="1"/>
    </xf>
    <xf numFmtId="0" fontId="53" fillId="2" borderId="0" xfId="6" applyFont="1" applyFill="1" applyBorder="1" applyAlignment="1" applyProtection="1">
      <alignment horizontal="center" vertical="center"/>
      <protection hidden="1"/>
    </xf>
    <xf numFmtId="0" fontId="11" fillId="2" borderId="0" xfId="6" applyFont="1" applyFill="1" applyBorder="1" applyAlignment="1" applyProtection="1">
      <alignment horizontal="center" vertical="center"/>
      <protection hidden="1"/>
    </xf>
    <xf numFmtId="2" fontId="11" fillId="2" borderId="0" xfId="6" applyNumberFormat="1" applyFont="1" applyFill="1" applyBorder="1" applyAlignment="1" applyProtection="1">
      <alignment horizontal="center" vertical="center"/>
      <protection hidden="1"/>
    </xf>
    <xf numFmtId="0" fontId="43" fillId="2" borderId="0" xfId="6" applyFont="1" applyFill="1" applyBorder="1" applyAlignment="1" applyProtection="1">
      <alignment horizontal="left" vertical="center"/>
      <protection hidden="1"/>
    </xf>
    <xf numFmtId="0" fontId="43" fillId="2" borderId="0" xfId="6" applyFont="1" applyFill="1" applyBorder="1" applyAlignment="1" applyProtection="1">
      <alignment horizontal="center" vertical="center"/>
      <protection hidden="1"/>
    </xf>
    <xf numFmtId="0" fontId="9" fillId="3" borderId="1" xfId="6" applyFont="1" applyFill="1" applyBorder="1" applyAlignment="1" applyProtection="1">
      <alignment horizontal="right" vertical="center"/>
      <protection hidden="1"/>
    </xf>
    <xf numFmtId="2" fontId="44" fillId="3" borderId="0" xfId="6" applyNumberFormat="1" applyFont="1" applyFill="1" applyBorder="1" applyAlignment="1" applyProtection="1">
      <alignment vertical="center"/>
      <protection hidden="1"/>
    </xf>
    <xf numFmtId="2" fontId="11" fillId="3" borderId="0" xfId="16" applyNumberFormat="1" applyFont="1" applyFill="1" applyBorder="1" applyAlignment="1">
      <alignment horizontal="center" vertical="center"/>
    </xf>
    <xf numFmtId="0" fontId="46" fillId="3" borderId="0" xfId="16" applyFont="1" applyFill="1" applyBorder="1" applyAlignment="1">
      <alignment wrapText="1"/>
    </xf>
    <xf numFmtId="0" fontId="18" fillId="3" borderId="0" xfId="8" applyFont="1" applyFill="1" applyBorder="1" applyAlignment="1">
      <alignment horizontal="center" vertical="center" wrapText="1"/>
    </xf>
    <xf numFmtId="0" fontId="14" fillId="3" borderId="0" xfId="16" applyFont="1" applyFill="1" applyBorder="1" applyAlignment="1">
      <alignment horizontal="center" vertical="center" wrapText="1"/>
    </xf>
    <xf numFmtId="167" fontId="4" fillId="3" borderId="23" xfId="0" applyNumberFormat="1" applyFont="1" applyFill="1" applyBorder="1" applyAlignment="1">
      <alignment horizontal="center" vertical="center"/>
    </xf>
    <xf numFmtId="1" fontId="11" fillId="0" borderId="5" xfId="10" applyNumberFormat="1" applyFont="1" applyFill="1" applyBorder="1" applyAlignment="1">
      <alignment horizontal="center" vertical="center"/>
    </xf>
    <xf numFmtId="1" fontId="11" fillId="0" borderId="4" xfId="10" applyNumberFormat="1" applyFont="1" applyFill="1" applyBorder="1" applyAlignment="1">
      <alignment horizontal="center" vertical="center"/>
    </xf>
    <xf numFmtId="169" fontId="4" fillId="0" borderId="4" xfId="10" applyNumberFormat="1" applyFont="1" applyFill="1" applyBorder="1" applyAlignment="1">
      <alignment horizontal="center" vertical="center"/>
    </xf>
    <xf numFmtId="4" fontId="40" fillId="0" borderId="1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/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4" fillId="3" borderId="9" xfId="0" applyFont="1" applyFill="1" applyBorder="1" applyAlignment="1">
      <alignment vertical="top" wrapText="1"/>
    </xf>
    <xf numFmtId="2" fontId="7" fillId="2" borderId="23" xfId="8" applyNumberFormat="1" applyFont="1" applyFill="1" applyBorder="1" applyAlignment="1">
      <alignment horizontal="center" wrapText="1"/>
    </xf>
    <xf numFmtId="0" fontId="7" fillId="2" borderId="9" xfId="8" applyFont="1" applyFill="1" applyBorder="1" applyAlignment="1">
      <alignment horizontal="center" vertical="center" wrapText="1"/>
    </xf>
    <xf numFmtId="0" fontId="7" fillId="2" borderId="10" xfId="8" applyFont="1" applyFill="1" applyBorder="1" applyAlignment="1">
      <alignment horizontal="center" vertical="top" wrapText="1"/>
    </xf>
    <xf numFmtId="9" fontId="11" fillId="3" borderId="0" xfId="8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4" fillId="0" borderId="5" xfId="5" applyFont="1" applyFill="1" applyBorder="1" applyAlignment="1">
      <alignment horizontal="left" vertical="top"/>
    </xf>
    <xf numFmtId="0" fontId="4" fillId="0" borderId="5" xfId="5" applyFont="1" applyFill="1" applyBorder="1" applyAlignment="1">
      <alignment horizontal="center"/>
    </xf>
    <xf numFmtId="0" fontId="4" fillId="0" borderId="27" xfId="5" applyFont="1" applyFill="1" applyBorder="1" applyAlignment="1">
      <alignment horizontal="center"/>
    </xf>
    <xf numFmtId="167" fontId="4" fillId="0" borderId="12" xfId="5" applyNumberFormat="1" applyFont="1" applyFill="1" applyBorder="1" applyAlignment="1">
      <alignment horizontal="center"/>
    </xf>
    <xf numFmtId="167" fontId="4" fillId="0" borderId="13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4" fontId="4" fillId="0" borderId="53" xfId="5" applyNumberFormat="1" applyFont="1" applyFill="1" applyBorder="1" applyAlignment="1">
      <alignment horizontal="center"/>
    </xf>
    <xf numFmtId="4" fontId="11" fillId="3" borderId="0" xfId="0" applyNumberFormat="1" applyFont="1" applyFill="1" applyBorder="1" applyAlignment="1">
      <alignment vertical="top"/>
    </xf>
    <xf numFmtId="0" fontId="54" fillId="3" borderId="0" xfId="0" applyFont="1" applyFill="1" applyBorder="1" applyAlignment="1">
      <alignment horizontal="center" vertical="top"/>
    </xf>
    <xf numFmtId="0" fontId="4" fillId="0" borderId="4" xfId="5" applyFont="1" applyFill="1" applyBorder="1" applyAlignment="1">
      <alignment horizontal="left" vertical="top"/>
    </xf>
    <xf numFmtId="0" fontId="4" fillId="0" borderId="4" xfId="5" applyFont="1" applyFill="1" applyBorder="1" applyAlignment="1">
      <alignment horizontal="center"/>
    </xf>
    <xf numFmtId="0" fontId="4" fillId="0" borderId="26" xfId="5" applyFont="1" applyFill="1" applyBorder="1" applyAlignment="1">
      <alignment horizontal="center"/>
    </xf>
    <xf numFmtId="167" fontId="4" fillId="0" borderId="2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167" fontId="4" fillId="0" borderId="4" xfId="5" applyNumberFormat="1" applyFont="1" applyFill="1" applyBorder="1" applyAlignment="1">
      <alignment horizontal="center"/>
    </xf>
    <xf numFmtId="4" fontId="4" fillId="0" borderId="54" xfId="5" applyNumberFormat="1" applyFont="1" applyFill="1" applyBorder="1" applyAlignment="1">
      <alignment horizontal="center"/>
    </xf>
    <xf numFmtId="0" fontId="4" fillId="3" borderId="0" xfId="5" applyFont="1" applyFill="1" applyBorder="1" applyAlignment="1">
      <alignment horizontal="left" vertical="top"/>
    </xf>
    <xf numFmtId="0" fontId="4" fillId="3" borderId="0" xfId="5" applyFont="1" applyFill="1" applyBorder="1" applyAlignment="1">
      <alignment horizontal="center"/>
    </xf>
    <xf numFmtId="167" fontId="4" fillId="3" borderId="0" xfId="5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0" xfId="5" applyNumberFormat="1" applyFont="1" applyFill="1" applyBorder="1" applyAlignment="1">
      <alignment horizontal="center"/>
    </xf>
    <xf numFmtId="0" fontId="4" fillId="2" borderId="0" xfId="5" applyFont="1" applyFill="1" applyBorder="1" applyAlignment="1"/>
    <xf numFmtId="0" fontId="55" fillId="3" borderId="0" xfId="7" applyNumberFormat="1" applyFont="1" applyFill="1" applyBorder="1" applyAlignment="1" applyProtection="1">
      <alignment vertical="top"/>
    </xf>
    <xf numFmtId="0" fontId="23" fillId="3" borderId="0" xfId="5" applyFont="1" applyFill="1" applyBorder="1" applyAlignment="1">
      <alignment horizontal="center"/>
    </xf>
    <xf numFmtId="167" fontId="23" fillId="3" borderId="0" xfId="5" applyNumberFormat="1" applyFont="1" applyFill="1" applyBorder="1" applyAlignment="1">
      <alignment horizontal="center"/>
    </xf>
    <xf numFmtId="169" fontId="4" fillId="3" borderId="0" xfId="0" applyNumberFormat="1" applyFont="1" applyFill="1" applyBorder="1" applyAlignment="1">
      <alignment horizontal="center" vertical="top"/>
    </xf>
    <xf numFmtId="0" fontId="5" fillId="3" borderId="0" xfId="5" applyFont="1" applyFill="1" applyBorder="1" applyAlignment="1">
      <alignment horizontal="center" vertical="center" wrapText="1"/>
    </xf>
    <xf numFmtId="0" fontId="4" fillId="3" borderId="0" xfId="5" applyFont="1" applyFill="1" applyBorder="1"/>
    <xf numFmtId="0" fontId="10" fillId="2" borderId="0" xfId="5" applyFill="1" applyAlignment="1">
      <alignment horizontal="left"/>
    </xf>
    <xf numFmtId="0" fontId="4" fillId="2" borderId="0" xfId="5" applyFont="1" applyFill="1" applyAlignment="1"/>
    <xf numFmtId="0" fontId="4" fillId="2" borderId="0" xfId="5" applyFont="1" applyFill="1" applyAlignment="1">
      <alignment wrapText="1"/>
    </xf>
    <xf numFmtId="1" fontId="4" fillId="0" borderId="5" xfId="10" applyNumberFormat="1" applyFont="1" applyFill="1" applyBorder="1" applyAlignment="1">
      <alignment horizontal="center" vertical="center"/>
    </xf>
    <xf numFmtId="0" fontId="11" fillId="0" borderId="20" xfId="10" applyFont="1" applyFill="1" applyBorder="1" applyAlignment="1">
      <alignment vertical="center" wrapText="1"/>
    </xf>
    <xf numFmtId="1" fontId="11" fillId="0" borderId="20" xfId="10" applyNumberFormat="1" applyFont="1" applyFill="1" applyBorder="1" applyAlignment="1">
      <alignment horizontal="center" vertical="center"/>
    </xf>
    <xf numFmtId="2" fontId="11" fillId="0" borderId="20" xfId="8" applyNumberFormat="1" applyFont="1" applyFill="1" applyBorder="1" applyAlignment="1">
      <alignment horizontal="center" vertical="center"/>
    </xf>
    <xf numFmtId="2" fontId="11" fillId="0" borderId="5" xfId="8" applyNumberFormat="1" applyFont="1" applyFill="1" applyBorder="1" applyAlignment="1">
      <alignment horizontal="center" vertical="center"/>
    </xf>
    <xf numFmtId="2" fontId="11" fillId="0" borderId="4" xfId="8" applyNumberFormat="1" applyFont="1" applyFill="1" applyBorder="1" applyAlignment="1">
      <alignment horizontal="center" vertical="center"/>
    </xf>
    <xf numFmtId="0" fontId="11" fillId="0" borderId="20" xfId="10" applyFont="1" applyFill="1" applyBorder="1" applyAlignment="1">
      <alignment horizontal="left" vertical="center" wrapText="1"/>
    </xf>
    <xf numFmtId="2" fontId="11" fillId="0" borderId="5" xfId="10" applyNumberFormat="1" applyFont="1" applyFill="1" applyBorder="1" applyAlignment="1">
      <alignment horizontal="center" vertical="center"/>
    </xf>
    <xf numFmtId="2" fontId="11" fillId="0" borderId="4" xfId="10" applyNumberFormat="1" applyFont="1" applyFill="1" applyBorder="1" applyAlignment="1">
      <alignment horizontal="center" vertical="center"/>
    </xf>
    <xf numFmtId="1" fontId="11" fillId="0" borderId="4" xfId="10" applyNumberFormat="1" applyFont="1" applyFill="1" applyBorder="1" applyAlignment="1">
      <alignment horizontal="center" vertical="center" wrapText="1"/>
    </xf>
    <xf numFmtId="1" fontId="11" fillId="0" borderId="20" xfId="10" applyNumberFormat="1" applyFont="1" applyFill="1" applyBorder="1" applyAlignment="1">
      <alignment horizontal="center" vertical="center" wrapText="1"/>
    </xf>
    <xf numFmtId="0" fontId="4" fillId="0" borderId="22" xfId="10" applyFont="1" applyFill="1" applyBorder="1" applyAlignment="1" applyProtection="1">
      <alignment horizontal="left" vertical="center"/>
      <protection locked="0"/>
    </xf>
    <xf numFmtId="2" fontId="4" fillId="0" borderId="53" xfId="10" applyNumberFormat="1" applyFont="1" applyFill="1" applyBorder="1" applyAlignment="1">
      <alignment horizontal="center" vertical="center"/>
    </xf>
    <xf numFmtId="0" fontId="4" fillId="0" borderId="28" xfId="10" applyFont="1" applyFill="1" applyBorder="1" applyAlignment="1" applyProtection="1">
      <alignment horizontal="left" vertical="center"/>
      <protection locked="0"/>
    </xf>
    <xf numFmtId="1" fontId="4" fillId="0" borderId="4" xfId="10" applyNumberFormat="1" applyFont="1" applyFill="1" applyBorder="1" applyAlignment="1">
      <alignment horizontal="center" vertical="center"/>
    </xf>
    <xf numFmtId="2" fontId="4" fillId="0" borderId="54" xfId="1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wrapText="1"/>
    </xf>
    <xf numFmtId="0" fontId="56" fillId="2" borderId="0" xfId="5" applyFont="1" applyFill="1" applyAlignment="1">
      <alignment horizontal="center"/>
    </xf>
    <xf numFmtId="0" fontId="4" fillId="2" borderId="0" xfId="5" applyFont="1" applyFill="1" applyBorder="1"/>
    <xf numFmtId="0" fontId="5" fillId="2" borderId="0" xfId="5" applyFont="1" applyFill="1" applyAlignment="1">
      <alignment wrapText="1"/>
    </xf>
    <xf numFmtId="4" fontId="7" fillId="2" borderId="1" xfId="5" applyNumberFormat="1" applyFont="1" applyFill="1" applyBorder="1" applyAlignment="1">
      <alignment horizontal="center" vertical="center" wrapText="1"/>
    </xf>
    <xf numFmtId="0" fontId="4" fillId="2" borderId="27" xfId="5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0" fontId="4" fillId="2" borderId="13" xfId="5" applyFont="1" applyFill="1" applyBorder="1" applyAlignment="1">
      <alignment horizontal="center" vertical="center"/>
    </xf>
    <xf numFmtId="0" fontId="4" fillId="2" borderId="47" xfId="5" quotePrefix="1" applyFont="1" applyFill="1" applyBorder="1" applyAlignment="1">
      <alignment horizontal="center" vertical="center"/>
    </xf>
    <xf numFmtId="0" fontId="4" fillId="3" borderId="5" xfId="5" applyFont="1" applyFill="1" applyBorder="1" applyAlignment="1">
      <alignment horizontal="center" vertical="center"/>
    </xf>
    <xf numFmtId="167" fontId="4" fillId="3" borderId="5" xfId="5" applyNumberFormat="1" applyFont="1" applyFill="1" applyBorder="1" applyAlignment="1">
      <alignment horizontal="center" vertical="center"/>
    </xf>
    <xf numFmtId="4" fontId="7" fillId="2" borderId="22" xfId="5" applyNumberFormat="1" applyFont="1" applyFill="1" applyBorder="1" applyAlignment="1">
      <alignment horizontal="center" vertical="center"/>
    </xf>
    <xf numFmtId="0" fontId="4" fillId="2" borderId="3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/>
    </xf>
    <xf numFmtId="0" fontId="4" fillId="2" borderId="18" xfId="5" applyFont="1" applyFill="1" applyBorder="1" applyAlignment="1">
      <alignment horizontal="center" vertical="center"/>
    </xf>
    <xf numFmtId="0" fontId="4" fillId="2" borderId="11" xfId="5" quotePrefix="1" applyFont="1" applyFill="1" applyBorder="1" applyAlignment="1">
      <alignment horizontal="center" vertical="center"/>
    </xf>
    <xf numFmtId="0" fontId="4" fillId="3" borderId="3" xfId="5" applyFont="1" applyFill="1" applyBorder="1" applyAlignment="1">
      <alignment horizontal="center" vertical="center"/>
    </xf>
    <xf numFmtId="167" fontId="4" fillId="3" borderId="3" xfId="5" applyNumberFormat="1" applyFont="1" applyFill="1" applyBorder="1" applyAlignment="1">
      <alignment horizontal="center" vertical="center"/>
    </xf>
    <xf numFmtId="4" fontId="7" fillId="2" borderId="21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0" fontId="4" fillId="3" borderId="27" xfId="5" applyFont="1" applyFill="1" applyBorder="1" applyAlignment="1">
      <alignment horizontal="center" vertical="center"/>
    </xf>
    <xf numFmtId="0" fontId="4" fillId="3" borderId="12" xfId="5" applyFont="1" applyFill="1" applyBorder="1" applyAlignment="1">
      <alignment horizontal="center" vertical="center"/>
    </xf>
    <xf numFmtId="0" fontId="4" fillId="3" borderId="13" xfId="5" applyFont="1" applyFill="1" applyBorder="1" applyAlignment="1">
      <alignment horizontal="center" vertical="center"/>
    </xf>
    <xf numFmtId="0" fontId="4" fillId="3" borderId="47" xfId="5" quotePrefix="1" applyFont="1" applyFill="1" applyBorder="1" applyAlignment="1">
      <alignment horizontal="center" vertical="center"/>
    </xf>
    <xf numFmtId="4" fontId="7" fillId="3" borderId="22" xfId="5" applyNumberFormat="1" applyFont="1" applyFill="1" applyBorder="1" applyAlignment="1">
      <alignment horizontal="center" vertical="center"/>
    </xf>
    <xf numFmtId="4" fontId="7" fillId="3" borderId="5" xfId="5" applyNumberFormat="1" applyFont="1" applyFill="1" applyBorder="1" applyAlignment="1">
      <alignment horizontal="center" vertical="center"/>
    </xf>
    <xf numFmtId="0" fontId="4" fillId="3" borderId="0" xfId="5" applyFont="1" applyFill="1"/>
    <xf numFmtId="0" fontId="4" fillId="3" borderId="32" xfId="5" applyFont="1" applyFill="1" applyBorder="1" applyAlignment="1">
      <alignment horizontal="center" vertical="center"/>
    </xf>
    <xf numFmtId="0" fontId="4" fillId="3" borderId="14" xfId="5" applyFont="1" applyFill="1" applyBorder="1" applyAlignment="1">
      <alignment horizontal="center" vertical="center"/>
    </xf>
    <xf numFmtId="0" fontId="4" fillId="3" borderId="18" xfId="5" applyFont="1" applyFill="1" applyBorder="1" applyAlignment="1">
      <alignment horizontal="center" vertical="center"/>
    </xf>
    <xf numFmtId="0" fontId="4" fillId="3" borderId="11" xfId="5" applyFont="1" applyFill="1" applyBorder="1" applyAlignment="1">
      <alignment horizontal="center" vertical="center"/>
    </xf>
    <xf numFmtId="4" fontId="7" fillId="3" borderId="21" xfId="5" applyNumberFormat="1" applyFont="1" applyFill="1" applyBorder="1" applyAlignment="1">
      <alignment horizontal="center" vertical="center"/>
    </xf>
    <xf numFmtId="0" fontId="4" fillId="3" borderId="33" xfId="5" applyFont="1" applyFill="1" applyBorder="1" applyAlignment="1">
      <alignment horizontal="center" vertical="center"/>
    </xf>
    <xf numFmtId="0" fontId="4" fillId="3" borderId="34" xfId="5" applyFont="1" applyFill="1" applyBorder="1" applyAlignment="1">
      <alignment horizontal="center" vertical="center"/>
    </xf>
    <xf numFmtId="0" fontId="4" fillId="3" borderId="35" xfId="5" applyFont="1" applyFill="1" applyBorder="1" applyAlignment="1">
      <alignment horizontal="center" vertical="center"/>
    </xf>
    <xf numFmtId="0" fontId="4" fillId="3" borderId="49" xfId="5" quotePrefix="1" applyFont="1" applyFill="1" applyBorder="1" applyAlignment="1">
      <alignment horizontal="center" vertical="center"/>
    </xf>
    <xf numFmtId="0" fontId="4" fillId="3" borderId="10" xfId="5" applyFont="1" applyFill="1" applyBorder="1" applyAlignment="1">
      <alignment horizontal="center" vertical="center"/>
    </xf>
    <xf numFmtId="167" fontId="4" fillId="3" borderId="10" xfId="5" applyNumberFormat="1" applyFont="1" applyFill="1" applyBorder="1" applyAlignment="1">
      <alignment horizontal="center" vertical="center"/>
    </xf>
    <xf numFmtId="4" fontId="7" fillId="3" borderId="17" xfId="5" applyNumberFormat="1" applyFont="1" applyFill="1" applyBorder="1" applyAlignment="1">
      <alignment horizontal="center" vertical="center"/>
    </xf>
    <xf numFmtId="0" fontId="4" fillId="3" borderId="59" xfId="5" applyFont="1" applyFill="1" applyBorder="1" applyAlignment="1">
      <alignment horizontal="center" vertical="center"/>
    </xf>
    <xf numFmtId="0" fontId="4" fillId="3" borderId="47" xfId="5" applyFont="1" applyFill="1" applyBorder="1" applyAlignment="1">
      <alignment horizontal="center" vertical="center"/>
    </xf>
    <xf numFmtId="0" fontId="4" fillId="3" borderId="66" xfId="5" applyFont="1" applyFill="1" applyBorder="1" applyAlignment="1">
      <alignment horizontal="center" vertical="center"/>
    </xf>
    <xf numFmtId="0" fontId="4" fillId="3" borderId="35" xfId="5" quotePrefix="1" applyFont="1" applyFill="1" applyBorder="1" applyAlignment="1">
      <alignment horizontal="center" vertical="center"/>
    </xf>
    <xf numFmtId="0" fontId="23" fillId="3" borderId="0" xfId="5" applyFont="1" applyFill="1"/>
    <xf numFmtId="0" fontId="23" fillId="2" borderId="0" xfId="5" applyFont="1" applyFill="1"/>
    <xf numFmtId="0" fontId="4" fillId="0" borderId="27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59" xfId="5" applyFont="1" applyFill="1" applyBorder="1" applyAlignment="1">
      <alignment horizontal="center" vertical="center"/>
    </xf>
    <xf numFmtId="167" fontId="4" fillId="0" borderId="5" xfId="5" applyNumberFormat="1" applyFont="1" applyFill="1" applyBorder="1" applyAlignment="1">
      <alignment horizontal="center" vertical="center"/>
    </xf>
    <xf numFmtId="4" fontId="7" fillId="0" borderId="5" xfId="5" applyNumberFormat="1" applyFont="1" applyFill="1" applyBorder="1" applyAlignment="1">
      <alignment horizontal="center" vertical="center"/>
    </xf>
    <xf numFmtId="4" fontId="4" fillId="2" borderId="0" xfId="5" applyNumberFormat="1" applyFont="1" applyFill="1"/>
    <xf numFmtId="0" fontId="4" fillId="0" borderId="26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60" xfId="5" applyFont="1" applyFill="1" applyBorder="1" applyAlignment="1">
      <alignment horizontal="center" vertical="center"/>
    </xf>
    <xf numFmtId="0" fontId="4" fillId="0" borderId="62" xfId="5" applyFont="1" applyFill="1" applyBorder="1" applyAlignment="1">
      <alignment horizontal="center" vertical="center"/>
    </xf>
    <xf numFmtId="167" fontId="4" fillId="0" borderId="3" xfId="5" applyNumberFormat="1" applyFont="1" applyFill="1" applyBorder="1" applyAlignment="1">
      <alignment horizontal="center" vertical="center"/>
    </xf>
    <xf numFmtId="4" fontId="7" fillId="0" borderId="3" xfId="5" applyNumberFormat="1" applyFont="1" applyFill="1" applyBorder="1" applyAlignment="1">
      <alignment horizontal="center" vertical="center"/>
    </xf>
    <xf numFmtId="0" fontId="4" fillId="0" borderId="29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167" fontId="4" fillId="0" borderId="10" xfId="5" applyNumberFormat="1" applyFont="1" applyFill="1" applyBorder="1" applyAlignment="1">
      <alignment horizontal="center" vertical="center"/>
    </xf>
    <xf numFmtId="4" fontId="7" fillId="0" borderId="10" xfId="5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/>
    <xf numFmtId="0" fontId="4" fillId="2" borderId="0" xfId="5" applyFont="1" applyFill="1" applyAlignment="1">
      <alignment horizontal="left"/>
    </xf>
    <xf numFmtId="0" fontId="4" fillId="0" borderId="20" xfId="5" applyFont="1" applyFill="1" applyBorder="1" applyAlignment="1">
      <alignment horizontal="left" vertical="top"/>
    </xf>
    <xf numFmtId="0" fontId="4" fillId="0" borderId="20" xfId="5" applyFont="1" applyFill="1" applyBorder="1" applyAlignment="1">
      <alignment horizontal="center"/>
    </xf>
    <xf numFmtId="0" fontId="4" fillId="0" borderId="29" xfId="5" applyFont="1" applyFill="1" applyBorder="1" applyAlignment="1">
      <alignment horizontal="center"/>
    </xf>
    <xf numFmtId="167" fontId="4" fillId="0" borderId="19" xfId="5" applyNumberFormat="1" applyFont="1" applyFill="1" applyBorder="1" applyAlignment="1">
      <alignment horizontal="center"/>
    </xf>
    <xf numFmtId="167" fontId="4" fillId="0" borderId="30" xfId="5" applyNumberFormat="1" applyFont="1" applyFill="1" applyBorder="1" applyAlignment="1">
      <alignment horizontal="center"/>
    </xf>
    <xf numFmtId="167" fontId="4" fillId="0" borderId="20" xfId="5" applyNumberFormat="1" applyFont="1" applyFill="1" applyBorder="1" applyAlignment="1">
      <alignment horizontal="center"/>
    </xf>
    <xf numFmtId="4" fontId="4" fillId="0" borderId="55" xfId="5" applyNumberFormat="1" applyFont="1" applyFill="1" applyBorder="1" applyAlignment="1">
      <alignment horizontal="center"/>
    </xf>
    <xf numFmtId="0" fontId="4" fillId="5" borderId="0" xfId="0" applyFont="1" applyFill="1"/>
    <xf numFmtId="0" fontId="4" fillId="0" borderId="5" xfId="10" applyFont="1" applyFill="1" applyBorder="1" applyAlignment="1">
      <alignment horizontal="left" vertical="center"/>
    </xf>
    <xf numFmtId="4" fontId="4" fillId="0" borderId="5" xfId="10" applyNumberFormat="1" applyFont="1" applyFill="1" applyBorder="1" applyAlignment="1" applyProtection="1">
      <alignment horizontal="center" vertical="center"/>
      <protection locked="0"/>
    </xf>
    <xf numFmtId="49" fontId="4" fillId="0" borderId="5" xfId="10" applyNumberFormat="1" applyFont="1" applyFill="1" applyBorder="1" applyAlignment="1" applyProtection="1">
      <alignment horizontal="center" vertical="center"/>
      <protection locked="0"/>
    </xf>
    <xf numFmtId="0" fontId="4" fillId="0" borderId="4" xfId="10" applyFont="1" applyFill="1" applyBorder="1" applyAlignment="1">
      <alignment horizontal="left" vertical="center"/>
    </xf>
    <xf numFmtId="2" fontId="4" fillId="0" borderId="4" xfId="10" applyNumberFormat="1" applyFont="1" applyFill="1" applyBorder="1" applyAlignment="1">
      <alignment horizontal="center" vertical="center"/>
    </xf>
    <xf numFmtId="0" fontId="4" fillId="0" borderId="5" xfId="10" applyFont="1" applyFill="1" applyBorder="1" applyAlignment="1">
      <alignment vertical="center"/>
    </xf>
    <xf numFmtId="2" fontId="4" fillId="0" borderId="5" xfId="10" applyNumberFormat="1" applyFont="1" applyFill="1" applyBorder="1" applyAlignment="1">
      <alignment horizontal="center" vertical="center"/>
    </xf>
    <xf numFmtId="0" fontId="4" fillId="0" borderId="20" xfId="10" applyFont="1" applyFill="1" applyBorder="1" applyAlignment="1">
      <alignment vertical="center" wrapText="1"/>
    </xf>
    <xf numFmtId="1" fontId="4" fillId="0" borderId="20" xfId="10" applyNumberFormat="1" applyFont="1" applyFill="1" applyBorder="1" applyAlignment="1">
      <alignment horizontal="center" vertical="center"/>
    </xf>
    <xf numFmtId="2" fontId="4" fillId="0" borderId="20" xfId="10" applyNumberFormat="1" applyFont="1" applyFill="1" applyBorder="1" applyAlignment="1">
      <alignment horizontal="center" vertical="center"/>
    </xf>
    <xf numFmtId="168" fontId="4" fillId="0" borderId="5" xfId="10" applyNumberFormat="1" applyFont="1" applyFill="1" applyBorder="1" applyAlignment="1">
      <alignment horizontal="center" vertical="center"/>
    </xf>
    <xf numFmtId="0" fontId="4" fillId="0" borderId="31" xfId="10" applyFont="1" applyFill="1" applyBorder="1" applyAlignment="1">
      <alignment horizontal="left" vertical="center"/>
    </xf>
    <xf numFmtId="2" fontId="4" fillId="0" borderId="55" xfId="10" applyNumberFormat="1" applyFont="1" applyFill="1" applyBorder="1" applyAlignment="1">
      <alignment horizontal="center" vertical="center"/>
    </xf>
    <xf numFmtId="49" fontId="11" fillId="0" borderId="4" xfId="10" applyNumberFormat="1" applyFont="1" applyFill="1" applyBorder="1" applyAlignment="1" applyProtection="1">
      <alignment vertical="center"/>
      <protection locked="0"/>
    </xf>
    <xf numFmtId="0" fontId="11" fillId="0" borderId="0" xfId="10" applyFont="1" applyFill="1" applyBorder="1" applyAlignment="1">
      <alignment horizontal="left" vertical="center" wrapText="1"/>
    </xf>
    <xf numFmtId="1" fontId="11" fillId="0" borderId="0" xfId="10" applyNumberFormat="1" applyFont="1" applyFill="1" applyBorder="1" applyAlignment="1">
      <alignment horizontal="center" vertical="center"/>
    </xf>
    <xf numFmtId="1" fontId="11" fillId="0" borderId="0" xfId="10" applyNumberFormat="1" applyFont="1" applyFill="1" applyBorder="1" applyAlignment="1">
      <alignment horizontal="center" vertical="center" wrapText="1"/>
    </xf>
    <xf numFmtId="169" fontId="11" fillId="0" borderId="0" xfId="10" applyNumberFormat="1" applyFont="1" applyFill="1" applyBorder="1" applyAlignment="1">
      <alignment horizontal="center" vertical="center"/>
    </xf>
    <xf numFmtId="2" fontId="11" fillId="0" borderId="0" xfId="8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11" fillId="0" borderId="0" xfId="10" applyNumberFormat="1" applyFont="1" applyFill="1" applyBorder="1" applyAlignment="1">
      <alignment horizontal="center" vertical="top"/>
    </xf>
    <xf numFmtId="2" fontId="11" fillId="0" borderId="0" xfId="10" applyNumberFormat="1" applyFont="1" applyFill="1" applyBorder="1" applyAlignment="1">
      <alignment horizontal="center" vertical="top"/>
    </xf>
    <xf numFmtId="0" fontId="11" fillId="0" borderId="0" xfId="10" applyFont="1" applyFill="1" applyAlignment="1">
      <alignment horizontal="left"/>
    </xf>
    <xf numFmtId="0" fontId="11" fillId="0" borderId="0" xfId="10" applyFont="1" applyFill="1" applyBorder="1" applyAlignment="1">
      <alignment horizontal="center" vertical="top"/>
    </xf>
    <xf numFmtId="0" fontId="11" fillId="0" borderId="0" xfId="10" applyFont="1" applyFill="1" applyAlignment="1">
      <alignment horizontal="left" vertical="top" wrapText="1"/>
    </xf>
    <xf numFmtId="0" fontId="11" fillId="0" borderId="0" xfId="10" applyFont="1" applyFill="1" applyAlignment="1">
      <alignment horizontal="center"/>
    </xf>
    <xf numFmtId="2" fontId="9" fillId="0" borderId="0" xfId="10" applyNumberFormat="1" applyFont="1" applyFill="1" applyAlignment="1">
      <alignment horizontal="center"/>
    </xf>
    <xf numFmtId="0" fontId="11" fillId="0" borderId="0" xfId="10" applyFont="1" applyFill="1" applyBorder="1" applyAlignment="1">
      <alignment horizontal="left" vertical="top"/>
    </xf>
    <xf numFmtId="0" fontId="11" fillId="0" borderId="0" xfId="7" applyNumberFormat="1" applyFont="1" applyFill="1" applyBorder="1" applyAlignment="1" applyProtection="1">
      <alignment vertical="top"/>
    </xf>
    <xf numFmtId="0" fontId="11" fillId="0" borderId="0" xfId="10" applyFont="1" applyFill="1" applyAlignment="1">
      <alignment horizontal="center" vertical="top" wrapText="1"/>
    </xf>
    <xf numFmtId="2" fontId="11" fillId="0" borderId="0" xfId="10" applyNumberFormat="1" applyFont="1" applyFill="1" applyAlignment="1">
      <alignment horizontal="center" vertical="top" wrapText="1"/>
    </xf>
    <xf numFmtId="4" fontId="11" fillId="0" borderId="0" xfId="0" applyNumberFormat="1" applyFont="1" applyFill="1" applyAlignment="1"/>
    <xf numFmtId="0" fontId="11" fillId="0" borderId="0" xfId="2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8" fillId="8" borderId="0" xfId="16" applyFont="1" applyFill="1" applyBorder="1" applyAlignment="1">
      <alignment horizontal="center" vertical="center" wrapText="1"/>
    </xf>
    <xf numFmtId="1" fontId="18" fillId="2" borderId="1" xfId="16" applyNumberFormat="1" applyFont="1" applyFill="1" applyBorder="1" applyAlignment="1">
      <alignment horizontal="center" vertical="center" wrapText="1"/>
    </xf>
    <xf numFmtId="168" fontId="18" fillId="2" borderId="1" xfId="16" applyNumberFormat="1" applyFont="1" applyFill="1" applyBorder="1" applyAlignment="1">
      <alignment horizontal="center" vertical="center" wrapText="1"/>
    </xf>
    <xf numFmtId="4" fontId="42" fillId="0" borderId="1" xfId="16" applyNumberFormat="1" applyFont="1" applyFill="1" applyBorder="1" applyAlignment="1">
      <alignment horizontal="center" vertical="center" wrapText="1"/>
    </xf>
    <xf numFmtId="0" fontId="18" fillId="0" borderId="0" xfId="7" applyNumberFormat="1" applyFont="1" applyFill="1" applyBorder="1" applyAlignment="1" applyProtection="1">
      <alignment horizontal="center" vertical="center" wrapText="1"/>
    </xf>
    <xf numFmtId="0" fontId="18" fillId="2" borderId="0" xfId="16" applyFont="1" applyFill="1" applyBorder="1" applyAlignment="1">
      <alignment horizontal="right" vertical="center" wrapText="1"/>
    </xf>
    <xf numFmtId="0" fontId="18" fillId="3" borderId="0" xfId="16" applyFont="1" applyFill="1" applyBorder="1" applyAlignment="1">
      <alignment horizontal="right" vertical="center" wrapText="1"/>
    </xf>
    <xf numFmtId="0" fontId="18" fillId="0" borderId="0" xfId="16" applyFont="1" applyFill="1" applyBorder="1" applyAlignment="1">
      <alignment horizontal="right" vertical="center" wrapText="1"/>
    </xf>
    <xf numFmtId="0" fontId="18" fillId="0" borderId="0" xfId="7" applyNumberFormat="1" applyFont="1" applyFill="1" applyBorder="1" applyAlignment="1" applyProtection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/>
    </xf>
    <xf numFmtId="0" fontId="4" fillId="0" borderId="0" xfId="0" applyFont="1" applyFill="1"/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174" fontId="4" fillId="3" borderId="0" xfId="2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9" borderId="0" xfId="8" applyFont="1" applyFill="1" applyBorder="1" applyAlignment="1">
      <alignment horizontal="center" vertical="top"/>
    </xf>
    <xf numFmtId="0" fontId="0" fillId="9" borderId="0" xfId="0" applyFill="1" applyAlignment="1">
      <alignment horizontal="center"/>
    </xf>
    <xf numFmtId="0" fontId="29" fillId="9" borderId="0" xfId="10" applyFill="1" applyAlignment="1">
      <alignment horizontal="center"/>
    </xf>
    <xf numFmtId="0" fontId="11" fillId="9" borderId="0" xfId="10" applyFont="1" applyFill="1" applyBorder="1" applyAlignment="1">
      <alignment horizontal="center" vertical="top"/>
    </xf>
    <xf numFmtId="174" fontId="4" fillId="0" borderId="0" xfId="2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10" applyFont="1" applyFill="1" applyBorder="1" applyAlignment="1">
      <alignment vertical="top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quotePrefix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vertical="top"/>
    </xf>
    <xf numFmtId="0" fontId="29" fillId="0" borderId="0" xfId="10" applyFill="1"/>
    <xf numFmtId="0" fontId="29" fillId="0" borderId="0" xfId="10" applyFill="1" applyAlignment="1">
      <alignment horizontal="center"/>
    </xf>
    <xf numFmtId="0" fontId="11" fillId="0" borderId="0" xfId="8" applyFont="1" applyFill="1" applyBorder="1" applyAlignment="1">
      <alignment horizontal="center" vertical="top"/>
    </xf>
    <xf numFmtId="0" fontId="11" fillId="0" borderId="0" xfId="8" applyFont="1" applyFill="1" applyBorder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9" fontId="11" fillId="0" borderId="0" xfId="10" applyNumberFormat="1" applyFont="1" applyFill="1" applyBorder="1" applyAlignment="1">
      <alignment vertical="top"/>
    </xf>
    <xf numFmtId="0" fontId="4" fillId="0" borderId="5" xfId="10" applyFont="1" applyFill="1" applyBorder="1" applyAlignment="1">
      <alignment vertical="center" wrapText="1"/>
    </xf>
    <xf numFmtId="2" fontId="4" fillId="0" borderId="5" xfId="8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quotePrefix="1" applyFont="1" applyFill="1" applyBorder="1" applyAlignment="1">
      <alignment horizontal="center" vertical="center"/>
    </xf>
    <xf numFmtId="167" fontId="4" fillId="0" borderId="2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7" xfId="0" quotePrefix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0" xfId="0" quotePrefix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7" fontId="4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vertical="top"/>
    </xf>
    <xf numFmtId="4" fontId="7" fillId="3" borderId="31" xfId="5" applyNumberFormat="1" applyFont="1" applyFill="1" applyBorder="1" applyAlignment="1">
      <alignment horizontal="center" vertical="center"/>
    </xf>
    <xf numFmtId="167" fontId="4" fillId="3" borderId="20" xfId="5" applyNumberFormat="1" applyFont="1" applyFill="1" applyBorder="1" applyAlignment="1">
      <alignment horizontal="center" vertical="center"/>
    </xf>
    <xf numFmtId="0" fontId="4" fillId="3" borderId="20" xfId="5" applyFont="1" applyFill="1" applyBorder="1" applyAlignment="1">
      <alignment horizontal="center" vertical="center"/>
    </xf>
    <xf numFmtId="0" fontId="4" fillId="3" borderId="10" xfId="5" quotePrefix="1" applyFont="1" applyFill="1" applyBorder="1" applyAlignment="1">
      <alignment horizontal="center" vertical="center"/>
    </xf>
    <xf numFmtId="0" fontId="4" fillId="3" borderId="30" xfId="5" quotePrefix="1" applyFont="1" applyFill="1" applyBorder="1" applyAlignment="1">
      <alignment horizontal="center" vertical="center"/>
    </xf>
    <xf numFmtId="0" fontId="4" fillId="3" borderId="61" xfId="5" applyFont="1" applyFill="1" applyBorder="1" applyAlignment="1">
      <alignment horizontal="center" vertical="center"/>
    </xf>
    <xf numFmtId="0" fontId="4" fillId="3" borderId="19" xfId="5" applyFont="1" applyFill="1" applyBorder="1" applyAlignment="1">
      <alignment horizontal="center" vertical="center"/>
    </xf>
    <xf numFmtId="0" fontId="4" fillId="3" borderId="29" xfId="5" applyFont="1" applyFill="1" applyBorder="1" applyAlignment="1">
      <alignment horizontal="center" vertical="center"/>
    </xf>
    <xf numFmtId="0" fontId="4" fillId="3" borderId="9" xfId="5" quotePrefix="1" applyFont="1" applyFill="1" applyBorder="1" applyAlignment="1">
      <alignment horizontal="center" vertical="center"/>
    </xf>
    <xf numFmtId="0" fontId="4" fillId="3" borderId="18" xfId="5" quotePrefix="1" applyFont="1" applyFill="1" applyBorder="1" applyAlignment="1">
      <alignment horizontal="center" vertical="center"/>
    </xf>
    <xf numFmtId="0" fontId="4" fillId="3" borderId="67" xfId="5" applyFont="1" applyFill="1" applyBorder="1" applyAlignment="1">
      <alignment horizontal="center" vertical="center"/>
    </xf>
    <xf numFmtId="0" fontId="4" fillId="3" borderId="23" xfId="5" applyFont="1" applyFill="1" applyBorder="1" applyAlignment="1">
      <alignment horizontal="center" vertical="center"/>
    </xf>
    <xf numFmtId="4" fontId="57" fillId="3" borderId="31" xfId="5" applyNumberFormat="1" applyFont="1" applyFill="1" applyBorder="1" applyAlignment="1">
      <alignment horizontal="center" vertical="center"/>
    </xf>
    <xf numFmtId="167" fontId="23" fillId="3" borderId="20" xfId="5" applyNumberFormat="1" applyFont="1" applyFill="1" applyBorder="1" applyAlignment="1">
      <alignment horizontal="center" vertical="center"/>
    </xf>
    <xf numFmtId="0" fontId="23" fillId="3" borderId="20" xfId="5" applyFont="1" applyFill="1" applyBorder="1" applyAlignment="1">
      <alignment horizontal="center" vertical="center"/>
    </xf>
    <xf numFmtId="0" fontId="23" fillId="3" borderId="30" xfId="5" applyFont="1" applyFill="1" applyBorder="1" applyAlignment="1">
      <alignment horizontal="center" vertical="center"/>
    </xf>
    <xf numFmtId="0" fontId="23" fillId="3" borderId="61" xfId="5" applyFont="1" applyFill="1" applyBorder="1" applyAlignment="1">
      <alignment horizontal="center" vertical="center"/>
    </xf>
    <xf numFmtId="0" fontId="23" fillId="3" borderId="19" xfId="5" applyFont="1" applyFill="1" applyBorder="1" applyAlignment="1">
      <alignment horizontal="center" vertical="center"/>
    </xf>
    <xf numFmtId="0" fontId="23" fillId="3" borderId="29" xfId="5" applyFont="1" applyFill="1" applyBorder="1" applyAlignment="1">
      <alignment horizontal="center" vertical="center"/>
    </xf>
    <xf numFmtId="4" fontId="57" fillId="3" borderId="28" xfId="5" applyNumberFormat="1" applyFont="1" applyFill="1" applyBorder="1" applyAlignment="1">
      <alignment horizontal="center" vertical="center"/>
    </xf>
    <xf numFmtId="167" fontId="23" fillId="3" borderId="4" xfId="5" applyNumberFormat="1" applyFont="1" applyFill="1" applyBorder="1" applyAlignment="1">
      <alignment horizontal="center" vertical="center"/>
    </xf>
    <xf numFmtId="0" fontId="23" fillId="3" borderId="4" xfId="5" applyFont="1" applyFill="1" applyBorder="1" applyAlignment="1">
      <alignment horizontal="center" vertical="center"/>
    </xf>
    <xf numFmtId="0" fontId="23" fillId="3" borderId="6" xfId="5" applyFont="1" applyFill="1" applyBorder="1" applyAlignment="1">
      <alignment horizontal="center" vertical="center"/>
    </xf>
    <xf numFmtId="0" fontId="23" fillId="3" borderId="60" xfId="5" applyFont="1" applyFill="1" applyBorder="1" applyAlignment="1">
      <alignment horizontal="center" vertical="center"/>
    </xf>
    <xf numFmtId="0" fontId="23" fillId="3" borderId="2" xfId="5" applyFont="1" applyFill="1" applyBorder="1" applyAlignment="1">
      <alignment horizontal="center" vertical="center"/>
    </xf>
    <xf numFmtId="0" fontId="23" fillId="3" borderId="26" xfId="5" applyFont="1" applyFill="1" applyBorder="1" applyAlignment="1">
      <alignment horizontal="center" vertical="center"/>
    </xf>
    <xf numFmtId="4" fontId="57" fillId="3" borderId="5" xfId="5" applyNumberFormat="1" applyFont="1" applyFill="1" applyBorder="1" applyAlignment="1">
      <alignment horizontal="center" vertical="center"/>
    </xf>
    <xf numFmtId="0" fontId="58" fillId="0" borderId="12" xfId="5" applyFont="1" applyFill="1" applyBorder="1" applyAlignment="1">
      <alignment horizontal="center" vertical="center"/>
    </xf>
    <xf numFmtId="0" fontId="11" fillId="3" borderId="5" xfId="10" applyFont="1" applyFill="1" applyBorder="1" applyAlignment="1">
      <alignment horizontal="left" vertical="center" wrapText="1"/>
    </xf>
    <xf numFmtId="1" fontId="11" fillId="3" borderId="5" xfId="10" applyNumberFormat="1" applyFont="1" applyFill="1" applyBorder="1" applyAlignment="1">
      <alignment horizontal="center" vertical="center"/>
    </xf>
    <xf numFmtId="0" fontId="11" fillId="3" borderId="4" xfId="10" applyFont="1" applyFill="1" applyBorder="1" applyAlignment="1">
      <alignment horizontal="left" vertical="center" wrapText="1"/>
    </xf>
    <xf numFmtId="1" fontId="11" fillId="3" borderId="4" xfId="10" applyNumberFormat="1" applyFont="1" applyFill="1" applyBorder="1" applyAlignment="1">
      <alignment horizontal="center" vertical="center"/>
    </xf>
    <xf numFmtId="2" fontId="11" fillId="3" borderId="4" xfId="8" applyNumberFormat="1" applyFont="1" applyFill="1" applyBorder="1" applyAlignment="1">
      <alignment horizontal="center" vertical="center"/>
    </xf>
    <xf numFmtId="0" fontId="11" fillId="3" borderId="20" xfId="10" applyFont="1" applyFill="1" applyBorder="1" applyAlignment="1">
      <alignment horizontal="left" vertical="center" wrapText="1"/>
    </xf>
    <xf numFmtId="1" fontId="11" fillId="3" borderId="20" xfId="10" applyNumberFormat="1" applyFont="1" applyFill="1" applyBorder="1" applyAlignment="1">
      <alignment horizontal="center" vertical="center"/>
    </xf>
    <xf numFmtId="2" fontId="11" fillId="3" borderId="20" xfId="8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9" fillId="0" borderId="0" xfId="0" applyFont="1" applyAlignment="1">
      <alignment horizontal="center" wrapText="1"/>
    </xf>
    <xf numFmtId="4" fontId="7" fillId="10" borderId="3" xfId="0" applyNumberFormat="1" applyFont="1" applyFill="1" applyBorder="1" applyAlignment="1">
      <alignment horizontal="center"/>
    </xf>
    <xf numFmtId="4" fontId="7" fillId="1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2" fontId="11" fillId="3" borderId="5" xfId="8" applyNumberFormat="1" applyFont="1" applyFill="1" applyBorder="1" applyAlignment="1">
      <alignment horizontal="center" vertical="center"/>
    </xf>
    <xf numFmtId="0" fontId="18" fillId="0" borderId="0" xfId="7" applyNumberFormat="1" applyFont="1" applyFill="1" applyBorder="1" applyAlignment="1" applyProtection="1">
      <alignment horizontal="left" vertical="center" wrapText="1"/>
    </xf>
    <xf numFmtId="0" fontId="18" fillId="2" borderId="0" xfId="7" applyNumberFormat="1" applyFont="1" applyFill="1" applyBorder="1" applyAlignment="1" applyProtection="1">
      <alignment horizontal="left" vertical="center" wrapText="1"/>
    </xf>
    <xf numFmtId="0" fontId="4" fillId="3" borderId="35" xfId="0" quotePrefix="1" applyFont="1" applyFill="1" applyBorder="1" applyAlignment="1">
      <alignment horizontal="center"/>
    </xf>
    <xf numFmtId="167" fontId="4" fillId="3" borderId="10" xfId="0" applyNumberFormat="1" applyFont="1" applyFill="1" applyBorder="1" applyAlignment="1">
      <alignment horizontal="center"/>
    </xf>
    <xf numFmtId="4" fontId="7" fillId="3" borderId="17" xfId="0" applyNumberFormat="1" applyFont="1" applyFill="1" applyBorder="1" applyAlignment="1">
      <alignment horizontal="center"/>
    </xf>
    <xf numFmtId="167" fontId="4" fillId="0" borderId="3" xfId="0" applyNumberFormat="1" applyFont="1" applyFill="1" applyBorder="1" applyAlignment="1">
      <alignment horizontal="center"/>
    </xf>
    <xf numFmtId="0" fontId="4" fillId="3" borderId="0" xfId="0" applyFont="1" applyFill="1"/>
    <xf numFmtId="168" fontId="18" fillId="0" borderId="0" xfId="16" applyNumberFormat="1" applyFont="1" applyFill="1" applyBorder="1" applyAlignment="1">
      <alignment horizontal="center" vertical="center" wrapText="1"/>
    </xf>
    <xf numFmtId="169" fontId="4" fillId="0" borderId="20" xfId="10" applyNumberFormat="1" applyFont="1" applyFill="1" applyBorder="1" applyAlignment="1">
      <alignment horizontal="center" vertical="center"/>
    </xf>
    <xf numFmtId="2" fontId="4" fillId="3" borderId="0" xfId="0" applyNumberFormat="1" applyFont="1" applyFill="1"/>
    <xf numFmtId="169" fontId="4" fillId="0" borderId="5" xfId="10" applyNumberFormat="1" applyFont="1" applyFill="1" applyBorder="1" applyAlignment="1">
      <alignment horizontal="center" vertical="center"/>
    </xf>
    <xf numFmtId="4" fontId="18" fillId="0" borderId="0" xfId="16" applyNumberFormat="1" applyFont="1" applyFill="1" applyBorder="1" applyAlignment="1">
      <alignment horizontal="center" vertical="center" wrapText="1"/>
    </xf>
    <xf numFmtId="1" fontId="18" fillId="0" borderId="0" xfId="16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left"/>
    </xf>
    <xf numFmtId="0" fontId="18" fillId="3" borderId="0" xfId="16" applyFont="1" applyFill="1" applyBorder="1" applyAlignment="1">
      <alignment horizontal="center" vertical="center" wrapText="1"/>
    </xf>
    <xf numFmtId="0" fontId="0" fillId="0" borderId="0" xfId="0"/>
    <xf numFmtId="4" fontId="11" fillId="0" borderId="0" xfId="0" applyNumberFormat="1" applyFont="1" applyFill="1" applyAlignment="1"/>
    <xf numFmtId="0" fontId="18" fillId="0" borderId="0" xfId="16" applyFont="1" applyFill="1" applyBorder="1" applyAlignment="1">
      <alignment horizontal="left" vertical="center" wrapText="1"/>
    </xf>
    <xf numFmtId="4" fontId="40" fillId="0" borderId="0" xfId="16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78" fillId="0" borderId="0" xfId="0" applyFont="1"/>
    <xf numFmtId="4" fontId="7" fillId="0" borderId="10" xfId="0" applyNumberFormat="1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167" fontId="4" fillId="0" borderId="12" xfId="5" applyNumberFormat="1" applyFont="1" applyFill="1" applyBorder="1" applyAlignment="1">
      <alignment horizontal="center" vertical="center"/>
    </xf>
    <xf numFmtId="0" fontId="4" fillId="0" borderId="22" xfId="5" applyFont="1" applyFill="1" applyBorder="1" applyAlignment="1">
      <alignment horizontal="center" vertical="center"/>
    </xf>
    <xf numFmtId="167" fontId="4" fillId="0" borderId="68" xfId="5" applyNumberFormat="1" applyFont="1" applyFill="1" applyBorder="1" applyAlignment="1">
      <alignment horizontal="center" vertical="center"/>
    </xf>
    <xf numFmtId="0" fontId="4" fillId="0" borderId="10" xfId="5" applyFont="1" applyFill="1" applyBorder="1" applyAlignment="1">
      <alignment horizontal="center" vertical="center"/>
    </xf>
    <xf numFmtId="0" fontId="4" fillId="0" borderId="33" xfId="5" applyFont="1" applyFill="1" applyBorder="1" applyAlignment="1">
      <alignment horizontal="center" vertical="center"/>
    </xf>
    <xf numFmtId="2" fontId="4" fillId="0" borderId="34" xfId="5" applyNumberFormat="1" applyFont="1" applyFill="1" applyBorder="1" applyAlignment="1">
      <alignment horizontal="center" vertical="center"/>
    </xf>
    <xf numFmtId="167" fontId="4" fillId="0" borderId="34" xfId="5" applyNumberFormat="1" applyFont="1" applyFill="1" applyBorder="1" applyAlignment="1">
      <alignment horizontal="center" vertical="center"/>
    </xf>
    <xf numFmtId="167" fontId="4" fillId="0" borderId="48" xfId="5" applyNumberFormat="1" applyFont="1" applyFill="1" applyBorder="1" applyAlignment="1">
      <alignment horizontal="center" vertical="center"/>
    </xf>
    <xf numFmtId="0" fontId="39" fillId="0" borderId="0" xfId="16" applyFont="1" applyFill="1" applyBorder="1" applyAlignment="1">
      <alignment horizontal="center" vertical="top"/>
    </xf>
    <xf numFmtId="4" fontId="3" fillId="0" borderId="1" xfId="16" applyNumberFormat="1" applyFont="1" applyFill="1" applyBorder="1" applyAlignment="1">
      <alignment horizontal="center" vertical="center" wrapText="1"/>
    </xf>
    <xf numFmtId="0" fontId="9" fillId="0" borderId="48" xfId="10" applyFont="1" applyFill="1" applyBorder="1" applyAlignment="1">
      <alignment horizontal="center" vertical="center"/>
    </xf>
    <xf numFmtId="169" fontId="7" fillId="0" borderId="23" xfId="8" applyNumberFormat="1" applyFont="1" applyFill="1" applyBorder="1" applyAlignment="1">
      <alignment horizontal="center"/>
    </xf>
    <xf numFmtId="169" fontId="7" fillId="0" borderId="9" xfId="8" applyNumberFormat="1" applyFont="1" applyFill="1" applyBorder="1" applyAlignment="1">
      <alignment horizontal="center" vertical="center"/>
    </xf>
    <xf numFmtId="169" fontId="7" fillId="0" borderId="10" xfId="8" applyNumberFormat="1" applyFont="1" applyFill="1" applyBorder="1" applyAlignment="1">
      <alignment horizontal="center" vertical="top"/>
    </xf>
    <xf numFmtId="169" fontId="4" fillId="0" borderId="0" xfId="10" applyNumberFormat="1" applyFont="1" applyFill="1" applyBorder="1" applyAlignment="1">
      <alignment horizontal="center" vertical="top"/>
    </xf>
    <xf numFmtId="169" fontId="4" fillId="0" borderId="58" xfId="10" applyNumberFormat="1" applyFont="1" applyFill="1" applyBorder="1" applyAlignment="1">
      <alignment horizontal="center" vertical="top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7" fillId="5" borderId="20" xfId="0" applyNumberFormat="1" applyFont="1" applyFill="1" applyBorder="1" applyAlignment="1">
      <alignment horizontal="center" vertical="center"/>
    </xf>
    <xf numFmtId="9" fontId="11" fillId="0" borderId="0" xfId="8" applyNumberFormat="1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2" fontId="4" fillId="0" borderId="42" xfId="5" applyNumberFormat="1" applyFont="1" applyFill="1" applyBorder="1" applyAlignment="1">
      <alignment horizontal="center" vertical="center"/>
    </xf>
    <xf numFmtId="167" fontId="4" fillId="0" borderId="42" xfId="5" applyNumberFormat="1" applyFont="1" applyFill="1" applyBorder="1" applyAlignment="1">
      <alignment horizontal="center" vertical="center"/>
    </xf>
    <xf numFmtId="0" fontId="4" fillId="0" borderId="44" xfId="5" applyFont="1" applyFill="1" applyBorder="1" applyAlignment="1">
      <alignment horizontal="center" vertical="center"/>
    </xf>
    <xf numFmtId="167" fontId="4" fillId="0" borderId="1" xfId="5" applyNumberFormat="1" applyFont="1" applyFill="1" applyBorder="1" applyAlignment="1">
      <alignment horizontal="center" vertical="center"/>
    </xf>
    <xf numFmtId="167" fontId="4" fillId="0" borderId="52" xfId="5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top"/>
    </xf>
    <xf numFmtId="2" fontId="0" fillId="0" borderId="0" xfId="0" applyNumberFormat="1" applyFill="1"/>
    <xf numFmtId="0" fontId="11" fillId="0" borderId="0" xfId="0" applyFont="1" applyFill="1" applyBorder="1" applyAlignment="1">
      <alignment vertical="top"/>
    </xf>
    <xf numFmtId="0" fontId="10" fillId="3" borderId="52" xfId="0" applyFont="1" applyFill="1" applyBorder="1" applyAlignment="1">
      <alignment vertical="top" wrapText="1"/>
    </xf>
    <xf numFmtId="0" fontId="4" fillId="3" borderId="52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4" fillId="3" borderId="0" xfId="0" applyNumberFormat="1" applyFont="1" applyFill="1" applyAlignment="1">
      <alignment horizontal="left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quotePrefix="1" applyFont="1" applyFill="1" applyBorder="1" applyAlignment="1">
      <alignment horizontal="center" vertical="center"/>
    </xf>
    <xf numFmtId="167" fontId="4" fillId="3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" fontId="7" fillId="33" borderId="5" xfId="0" applyNumberFormat="1" applyFont="1" applyFill="1" applyBorder="1" applyAlignment="1">
      <alignment horizontal="center" vertical="center"/>
    </xf>
    <xf numFmtId="174" fontId="54" fillId="3" borderId="0" xfId="21" applyNumberFormat="1" applyFont="1" applyFill="1" applyBorder="1" applyAlignment="1">
      <alignment horizontal="center"/>
    </xf>
    <xf numFmtId="0" fontId="54" fillId="2" borderId="0" xfId="0" applyFont="1" applyFill="1"/>
    <xf numFmtId="0" fontId="79" fillId="3" borderId="0" xfId="0" applyFont="1" applyFill="1" applyAlignment="1">
      <alignment horizontal="center" vertical="center" wrapText="1"/>
    </xf>
    <xf numFmtId="2" fontId="54" fillId="3" borderId="0" xfId="0" applyNumberFormat="1" applyFont="1" applyFill="1"/>
    <xf numFmtId="1" fontId="80" fillId="3" borderId="0" xfId="0" applyNumberFormat="1" applyFont="1" applyFill="1"/>
    <xf numFmtId="4" fontId="7" fillId="33" borderId="1" xfId="0" applyNumberFormat="1" applyFont="1" applyFill="1" applyBorder="1" applyAlignment="1">
      <alignment horizontal="center" vertical="center"/>
    </xf>
    <xf numFmtId="4" fontId="7" fillId="33" borderId="4" xfId="0" applyNumberFormat="1" applyFont="1" applyFill="1" applyBorder="1" applyAlignment="1">
      <alignment horizontal="center" vertical="center"/>
    </xf>
    <xf numFmtId="4" fontId="4" fillId="33" borderId="0" xfId="0" applyNumberFormat="1" applyFont="1" applyFill="1"/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9" fontId="26" fillId="33" borderId="57" xfId="2" applyNumberFormat="1" applyFont="1" applyFill="1" applyBorder="1" applyAlignment="1" applyProtection="1">
      <alignment horizontal="center" vertical="center"/>
      <protection locked="0"/>
    </xf>
    <xf numFmtId="4" fontId="0" fillId="33" borderId="47" xfId="0" applyNumberFormat="1" applyFill="1" applyBorder="1" applyAlignment="1">
      <alignment horizontal="center" vertical="center" wrapText="1"/>
    </xf>
    <xf numFmtId="4" fontId="7" fillId="33" borderId="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4" fontId="7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 wrapText="1"/>
    </xf>
    <xf numFmtId="4" fontId="4" fillId="33" borderId="0" xfId="0" applyNumberFormat="1" applyFont="1" applyFill="1" applyAlignment="1"/>
    <xf numFmtId="4" fontId="7" fillId="33" borderId="20" xfId="0" applyNumberFormat="1" applyFont="1" applyFill="1" applyBorder="1" applyAlignment="1">
      <alignment horizontal="center" vertical="center"/>
    </xf>
    <xf numFmtId="4" fontId="7" fillId="33" borderId="8" xfId="0" applyNumberFormat="1" applyFont="1" applyFill="1" applyBorder="1" applyAlignment="1">
      <alignment horizontal="center" vertical="center"/>
    </xf>
    <xf numFmtId="4" fontId="7" fillId="33" borderId="3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2" fontId="4" fillId="34" borderId="0" xfId="0" applyNumberFormat="1" applyFont="1" applyFill="1"/>
    <xf numFmtId="9" fontId="26" fillId="34" borderId="0" xfId="2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/>
    </xf>
    <xf numFmtId="2" fontId="5" fillId="34" borderId="0" xfId="0" applyNumberFormat="1" applyFont="1" applyFill="1" applyAlignment="1">
      <alignment wrapText="1"/>
    </xf>
    <xf numFmtId="4" fontId="7" fillId="34" borderId="1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/>
    <xf numFmtId="4" fontId="4" fillId="34" borderId="0" xfId="0" applyNumberFormat="1" applyFont="1" applyFill="1"/>
    <xf numFmtId="4" fontId="7" fillId="33" borderId="22" xfId="0" applyNumberFormat="1" applyFont="1" applyFill="1" applyBorder="1" applyAlignment="1">
      <alignment horizontal="center" vertical="center"/>
    </xf>
    <xf numFmtId="4" fontId="7" fillId="33" borderId="28" xfId="0" applyNumberFormat="1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center" vertical="center"/>
    </xf>
    <xf numFmtId="4" fontId="7" fillId="33" borderId="5" xfId="0" applyNumberFormat="1" applyFont="1" applyFill="1" applyBorder="1" applyAlignment="1">
      <alignment horizontal="center"/>
    </xf>
    <xf numFmtId="4" fontId="7" fillId="33" borderId="3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4" xfId="0" applyNumberFormat="1" applyFont="1" applyFill="1" applyBorder="1" applyAlignment="1">
      <alignment horizontal="center"/>
    </xf>
    <xf numFmtId="4" fontId="7" fillId="33" borderId="20" xfId="0" applyNumberFormat="1" applyFont="1" applyFill="1" applyBorder="1" applyAlignment="1">
      <alignment horizontal="center"/>
    </xf>
    <xf numFmtId="4" fontId="7" fillId="33" borderId="23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7" fillId="33" borderId="16" xfId="0" applyNumberFormat="1" applyFont="1" applyFill="1" applyBorder="1" applyAlignment="1">
      <alignment horizontal="center"/>
    </xf>
    <xf numFmtId="0" fontId="4" fillId="0" borderId="12" xfId="0" quotePrefix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center" vertical="center"/>
    </xf>
    <xf numFmtId="0" fontId="4" fillId="0" borderId="19" xfId="0" quotePrefix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 wrapText="1"/>
    </xf>
    <xf numFmtId="4" fontId="57" fillId="0" borderId="4" xfId="5" applyNumberFormat="1" applyFont="1" applyFill="1" applyBorder="1" applyAlignment="1">
      <alignment horizontal="center" vertical="center"/>
    </xf>
    <xf numFmtId="4" fontId="57" fillId="0" borderId="20" xfId="5" applyNumberFormat="1" applyFont="1" applyFill="1" applyBorder="1" applyAlignment="1">
      <alignment horizontal="center" vertical="center"/>
    </xf>
    <xf numFmtId="4" fontId="7" fillId="0" borderId="20" xfId="5" applyNumberFormat="1" applyFont="1" applyFill="1" applyBorder="1" applyAlignment="1">
      <alignment horizontal="center" vertical="center"/>
    </xf>
    <xf numFmtId="4" fontId="7" fillId="0" borderId="0" xfId="5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 vertical="top"/>
    </xf>
    <xf numFmtId="4" fontId="4" fillId="0" borderId="0" xfId="5" applyNumberFormat="1" applyFont="1" applyFill="1"/>
    <xf numFmtId="2" fontId="11" fillId="3" borderId="0" xfId="0" applyNumberFormat="1" applyFont="1" applyFill="1"/>
    <xf numFmtId="168" fontId="4" fillId="3" borderId="0" xfId="0" applyNumberFormat="1" applyFont="1" applyFill="1"/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quotePrefix="1" applyFont="1" applyFill="1" applyBorder="1" applyAlignment="1">
      <alignment horizontal="center" vertical="center"/>
    </xf>
    <xf numFmtId="167" fontId="4" fillId="3" borderId="23" xfId="0" applyNumberFormat="1" applyFont="1" applyFill="1" applyBorder="1" applyAlignment="1">
      <alignment horizontal="center" vertical="center"/>
    </xf>
    <xf numFmtId="0" fontId="4" fillId="3" borderId="41" xfId="5" applyFont="1" applyFill="1" applyBorder="1" applyAlignment="1">
      <alignment horizontal="center" vertical="center"/>
    </xf>
    <xf numFmtId="0" fontId="4" fillId="3" borderId="42" xfId="5" applyFont="1" applyFill="1" applyBorder="1" applyAlignment="1">
      <alignment horizontal="center" vertical="center"/>
    </xf>
    <xf numFmtId="0" fontId="11" fillId="0" borderId="77" xfId="5" applyFont="1" applyFill="1" applyBorder="1" applyAlignment="1">
      <alignment horizontal="center" vertical="center"/>
    </xf>
    <xf numFmtId="0" fontId="11" fillId="0" borderId="43" xfId="5" applyFont="1" applyFill="1" applyBorder="1" applyAlignment="1">
      <alignment horizontal="center" vertical="center"/>
    </xf>
    <xf numFmtId="0" fontId="11" fillId="0" borderId="56" xfId="5" applyFont="1" applyFill="1" applyBorder="1" applyAlignment="1">
      <alignment horizontal="center" vertical="center"/>
    </xf>
    <xf numFmtId="0" fontId="4" fillId="3" borderId="1" xfId="5" applyFont="1" applyFill="1" applyBorder="1" applyAlignment="1">
      <alignment horizontal="center" vertical="center"/>
    </xf>
    <xf numFmtId="167" fontId="4" fillId="3" borderId="1" xfId="5" applyNumberFormat="1" applyFont="1" applyFill="1" applyBorder="1" applyAlignment="1">
      <alignment horizontal="center" vertical="center"/>
    </xf>
    <xf numFmtId="4" fontId="7" fillId="3" borderId="1" xfId="5" applyNumberFormat="1" applyFont="1" applyFill="1" applyBorder="1" applyAlignment="1">
      <alignment horizontal="center" vertical="center"/>
    </xf>
    <xf numFmtId="4" fontId="7" fillId="0" borderId="1" xfId="5" applyNumberFormat="1" applyFont="1" applyFill="1" applyBorder="1" applyAlignment="1">
      <alignment horizontal="center" vertical="center"/>
    </xf>
    <xf numFmtId="0" fontId="18" fillId="3" borderId="0" xfId="16" applyFont="1" applyFill="1" applyBorder="1" applyAlignment="1">
      <alignment horizontal="center" vertical="top" wrapText="1"/>
    </xf>
    <xf numFmtId="2" fontId="3" fillId="2" borderId="1" xfId="8" applyNumberFormat="1" applyFont="1" applyFill="1" applyBorder="1" applyAlignment="1">
      <alignment horizontal="center" vertical="center" wrapText="1"/>
    </xf>
    <xf numFmtId="168" fontId="3" fillId="2" borderId="1" xfId="8" applyNumberFormat="1" applyFont="1" applyFill="1" applyBorder="1" applyAlignment="1">
      <alignment horizontal="center" vertical="center" wrapText="1"/>
    </xf>
    <xf numFmtId="4" fontId="40" fillId="0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left" vertical="center" wrapText="1"/>
    </xf>
    <xf numFmtId="0" fontId="18" fillId="0" borderId="1" xfId="16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8" fillId="2" borderId="0" xfId="7" applyNumberFormat="1" applyFont="1" applyFill="1" applyBorder="1" applyAlignment="1" applyProtection="1">
      <alignment horizontal="left" vertical="center" wrapText="1"/>
    </xf>
    <xf numFmtId="172" fontId="5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11" fillId="3" borderId="46" xfId="6" applyFont="1" applyFill="1" applyBorder="1" applyAlignment="1" applyProtection="1">
      <alignment horizontal="center" vertical="center"/>
      <protection hidden="1"/>
    </xf>
    <xf numFmtId="0" fontId="11" fillId="3" borderId="46" xfId="6" applyFont="1" applyFill="1" applyBorder="1" applyAlignment="1" applyProtection="1">
      <alignment vertical="center"/>
      <protection hidden="1"/>
    </xf>
    <xf numFmtId="2" fontId="11" fillId="3" borderId="46" xfId="6" applyNumberFormat="1" applyFont="1" applyFill="1" applyBorder="1" applyAlignment="1" applyProtection="1">
      <alignment horizontal="center" vertical="center"/>
      <protection hidden="1"/>
    </xf>
    <xf numFmtId="0" fontId="11" fillId="3" borderId="0" xfId="6" applyFont="1" applyFill="1" applyBorder="1" applyAlignment="1" applyProtection="1">
      <alignment horizontal="center" vertical="center"/>
      <protection hidden="1"/>
    </xf>
    <xf numFmtId="0" fontId="11" fillId="3" borderId="0" xfId="6" applyFont="1" applyFill="1" applyBorder="1" applyAlignment="1" applyProtection="1">
      <alignment vertical="center"/>
      <protection hidden="1"/>
    </xf>
    <xf numFmtId="2" fontId="11" fillId="3" borderId="0" xfId="16" applyNumberFormat="1" applyFont="1" applyFill="1" applyBorder="1" applyAlignment="1">
      <alignment horizontal="center" vertical="center" wrapText="1"/>
    </xf>
    <xf numFmtId="2" fontId="11" fillId="2" borderId="0" xfId="16" applyNumberFormat="1" applyFont="1" applyFill="1" applyBorder="1" applyAlignment="1">
      <alignment vertical="center"/>
    </xf>
    <xf numFmtId="2" fontId="34" fillId="2" borderId="0" xfId="6" applyNumberFormat="1" applyFont="1" applyFill="1" applyBorder="1" applyAlignment="1" applyProtection="1">
      <alignment horizontal="left" vertical="center"/>
      <protection hidden="1"/>
    </xf>
    <xf numFmtId="0" fontId="11" fillId="2" borderId="0" xfId="16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8" fillId="2" borderId="0" xfId="17" applyFont="1" applyFill="1" applyBorder="1" applyAlignment="1">
      <alignment vertical="center" wrapText="1"/>
    </xf>
    <xf numFmtId="0" fontId="18" fillId="2" borderId="0" xfId="17" applyFont="1" applyFill="1" applyBorder="1" applyAlignment="1">
      <alignment vertical="center" wrapText="1"/>
    </xf>
    <xf numFmtId="0" fontId="18" fillId="2" borderId="0" xfId="7" applyNumberFormat="1" applyFont="1" applyFill="1" applyBorder="1" applyAlignment="1" applyProtection="1">
      <alignment vertical="center" wrapText="1"/>
    </xf>
    <xf numFmtId="0" fontId="48" fillId="2" borderId="0" xfId="7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>
      <alignment vertical="top" wrapText="1"/>
    </xf>
    <xf numFmtId="167" fontId="81" fillId="3" borderId="0" xfId="2" applyNumberFormat="1" applyFont="1" applyFill="1" applyAlignment="1">
      <alignment horizontal="left" vertical="top"/>
    </xf>
    <xf numFmtId="167" fontId="77" fillId="3" borderId="0" xfId="2" applyNumberFormat="1" applyFont="1" applyFill="1" applyAlignment="1">
      <alignment horizontal="left" vertical="top"/>
    </xf>
    <xf numFmtId="167" fontId="77" fillId="3" borderId="0" xfId="2" applyNumberFormat="1" applyFont="1" applyFill="1" applyAlignment="1">
      <alignment vertical="top"/>
    </xf>
    <xf numFmtId="167" fontId="77" fillId="0" borderId="0" xfId="2" applyNumberFormat="1" applyFont="1" applyAlignment="1">
      <alignment vertical="top"/>
    </xf>
    <xf numFmtId="4" fontId="11" fillId="0" borderId="0" xfId="0" applyNumberFormat="1" applyFont="1" applyFill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0" fontId="18" fillId="3" borderId="1" xfId="16" applyFont="1" applyFill="1" applyBorder="1" applyAlignment="1">
      <alignment horizontal="left" vertical="center" wrapText="1"/>
    </xf>
    <xf numFmtId="4" fontId="40" fillId="3" borderId="1" xfId="16" applyNumberFormat="1" applyFont="1" applyFill="1" applyBorder="1" applyAlignment="1">
      <alignment horizontal="center" vertical="center" wrapText="1"/>
    </xf>
    <xf numFmtId="49" fontId="18" fillId="0" borderId="1" xfId="16" applyNumberFormat="1" applyFont="1" applyFill="1" applyBorder="1" applyAlignment="1" applyProtection="1">
      <alignment horizontal="left" vertical="center" wrapText="1"/>
      <protection locked="0"/>
    </xf>
    <xf numFmtId="0" fontId="42" fillId="0" borderId="1" xfId="16" applyFont="1" applyFill="1" applyBorder="1" applyAlignment="1">
      <alignment horizontal="left" vertical="center" wrapText="1"/>
    </xf>
    <xf numFmtId="0" fontId="42" fillId="3" borderId="1" xfId="16" applyFont="1" applyFill="1" applyBorder="1" applyAlignment="1">
      <alignment horizontal="left" vertical="center" wrapText="1"/>
    </xf>
    <xf numFmtId="2" fontId="9" fillId="3" borderId="56" xfId="16" applyNumberFormat="1" applyFont="1" applyFill="1" applyBorder="1" applyAlignment="1">
      <alignment horizontal="center" vertical="center" wrapText="1"/>
    </xf>
    <xf numFmtId="0" fontId="9" fillId="2" borderId="5" xfId="16" applyFont="1" applyFill="1" applyBorder="1" applyAlignment="1">
      <alignment horizontal="center" vertical="center"/>
    </xf>
    <xf numFmtId="0" fontId="9" fillId="2" borderId="4" xfId="16" applyFont="1" applyFill="1" applyBorder="1" applyAlignment="1">
      <alignment horizontal="center" vertical="center"/>
    </xf>
    <xf numFmtId="0" fontId="9" fillId="2" borderId="20" xfId="16" applyFont="1" applyFill="1" applyBorder="1" applyAlignment="1">
      <alignment horizontal="center" vertical="center"/>
    </xf>
    <xf numFmtId="0" fontId="9" fillId="2" borderId="56" xfId="16" applyFont="1" applyFill="1" applyBorder="1" applyAlignment="1">
      <alignment horizontal="center" vertical="center" wrapText="1"/>
    </xf>
    <xf numFmtId="0" fontId="9" fillId="2" borderId="53" xfId="16" applyFont="1" applyFill="1" applyBorder="1" applyAlignment="1">
      <alignment horizontal="center" vertical="center" wrapText="1"/>
    </xf>
    <xf numFmtId="0" fontId="9" fillId="2" borderId="54" xfId="16" applyFont="1" applyFill="1" applyBorder="1" applyAlignment="1">
      <alignment horizontal="center" vertical="center" wrapText="1"/>
    </xf>
    <xf numFmtId="0" fontId="9" fillId="2" borderId="54" xfId="16" applyFont="1" applyFill="1" applyBorder="1" applyAlignment="1">
      <alignment horizontal="center" vertical="center"/>
    </xf>
    <xf numFmtId="0" fontId="9" fillId="2" borderId="55" xfId="16" applyFont="1" applyFill="1" applyBorder="1" applyAlignment="1">
      <alignment horizontal="center" vertical="center"/>
    </xf>
    <xf numFmtId="0" fontId="9" fillId="2" borderId="5" xfId="16" applyFont="1" applyFill="1" applyBorder="1" applyAlignment="1">
      <alignment vertical="center"/>
    </xf>
    <xf numFmtId="0" fontId="9" fillId="2" borderId="4" xfId="16" applyFont="1" applyFill="1" applyBorder="1" applyAlignment="1">
      <alignment vertical="center"/>
    </xf>
    <xf numFmtId="0" fontId="9" fillId="2" borderId="20" xfId="16" applyFont="1" applyFill="1" applyBorder="1" applyAlignment="1">
      <alignment vertical="center"/>
    </xf>
    <xf numFmtId="2" fontId="11" fillId="3" borderId="53" xfId="6" applyNumberFormat="1" applyFont="1" applyFill="1" applyBorder="1" applyAlignment="1" applyProtection="1">
      <alignment horizontal="center" vertical="center"/>
      <protection hidden="1"/>
    </xf>
    <xf numFmtId="2" fontId="11" fillId="3" borderId="54" xfId="6" applyNumberFormat="1" applyFont="1" applyFill="1" applyBorder="1" applyAlignment="1" applyProtection="1">
      <alignment horizontal="center" vertical="center"/>
      <protection hidden="1"/>
    </xf>
    <xf numFmtId="2" fontId="11" fillId="3" borderId="55" xfId="6" applyNumberFormat="1" applyFont="1" applyFill="1" applyBorder="1" applyAlignment="1" applyProtection="1">
      <alignment horizontal="center" vertical="center"/>
      <protection hidden="1"/>
    </xf>
    <xf numFmtId="0" fontId="9" fillId="3" borderId="56" xfId="6" applyFont="1" applyFill="1" applyBorder="1" applyAlignment="1" applyProtection="1">
      <alignment vertical="center"/>
      <protection hidden="1"/>
    </xf>
    <xf numFmtId="0" fontId="11" fillId="3" borderId="53" xfId="6" applyFont="1" applyFill="1" applyBorder="1" applyAlignment="1" applyProtection="1">
      <alignment vertical="center"/>
      <protection hidden="1"/>
    </xf>
    <xf numFmtId="0" fontId="11" fillId="3" borderId="54" xfId="6" applyFont="1" applyFill="1" applyBorder="1" applyAlignment="1" applyProtection="1">
      <alignment vertical="center"/>
      <protection hidden="1"/>
    </xf>
    <xf numFmtId="0" fontId="11" fillId="3" borderId="55" xfId="6" applyFont="1" applyFill="1" applyBorder="1" applyAlignment="1" applyProtection="1">
      <alignment vertical="center"/>
      <protection hidden="1"/>
    </xf>
    <xf numFmtId="0" fontId="11" fillId="3" borderId="5" xfId="6" applyFont="1" applyFill="1" applyBorder="1" applyAlignment="1" applyProtection="1">
      <alignment horizontal="center" vertical="center"/>
      <protection hidden="1"/>
    </xf>
    <xf numFmtId="0" fontId="11" fillId="3" borderId="4" xfId="6" applyFont="1" applyFill="1" applyBorder="1" applyAlignment="1" applyProtection="1">
      <alignment horizontal="center" vertical="center"/>
      <protection hidden="1"/>
    </xf>
    <xf numFmtId="0" fontId="11" fillId="3" borderId="20" xfId="6" applyFont="1" applyFill="1" applyBorder="1" applyAlignment="1" applyProtection="1">
      <alignment horizontal="center" vertical="center"/>
      <protection hidden="1"/>
    </xf>
    <xf numFmtId="0" fontId="11" fillId="2" borderId="0" xfId="7" applyNumberFormat="1" applyFont="1" applyFill="1" applyBorder="1" applyAlignment="1" applyProtection="1">
      <alignment horizontal="left" vertical="center" wrapText="1"/>
    </xf>
    <xf numFmtId="2" fontId="9" fillId="0" borderId="13" xfId="16" applyNumberFormat="1" applyFont="1" applyFill="1" applyBorder="1" applyAlignment="1">
      <alignment horizontal="center" vertical="center"/>
    </xf>
    <xf numFmtId="2" fontId="9" fillId="0" borderId="6" xfId="16" applyNumberFormat="1" applyFont="1" applyFill="1" applyBorder="1" applyAlignment="1">
      <alignment horizontal="center" vertical="center"/>
    </xf>
    <xf numFmtId="2" fontId="9" fillId="0" borderId="30" xfId="16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right" vertical="center"/>
    </xf>
    <xf numFmtId="0" fontId="83" fillId="0" borderId="0" xfId="0" applyFont="1" applyAlignment="1">
      <alignment vertical="center"/>
    </xf>
    <xf numFmtId="0" fontId="4" fillId="2" borderId="1" xfId="5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/>
    </xf>
    <xf numFmtId="0" fontId="11" fillId="0" borderId="8" xfId="10" applyFont="1" applyFill="1" applyBorder="1" applyAlignment="1">
      <alignment horizontal="left" vertical="center" wrapText="1"/>
    </xf>
    <xf numFmtId="1" fontId="11" fillId="0" borderId="8" xfId="10" applyNumberFormat="1" applyFont="1" applyFill="1" applyBorder="1" applyAlignment="1">
      <alignment horizontal="center" vertical="center"/>
    </xf>
    <xf numFmtId="169" fontId="4" fillId="0" borderId="8" xfId="10" applyNumberFormat="1" applyFont="1" applyFill="1" applyBorder="1" applyAlignment="1">
      <alignment horizontal="center" vertical="center"/>
    </xf>
    <xf numFmtId="2" fontId="11" fillId="0" borderId="8" xfId="8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left" vertical="center" wrapText="1"/>
    </xf>
    <xf numFmtId="1" fontId="11" fillId="0" borderId="1" xfId="10" applyNumberFormat="1" applyFont="1" applyFill="1" applyBorder="1" applyAlignment="1">
      <alignment horizontal="center" vertical="center"/>
    </xf>
    <xf numFmtId="2" fontId="11" fillId="0" borderId="1" xfId="10" applyNumberFormat="1" applyFont="1" applyFill="1" applyBorder="1" applyAlignment="1">
      <alignment horizontal="center" vertical="center"/>
    </xf>
    <xf numFmtId="169" fontId="4" fillId="0" borderId="1" xfId="10" applyNumberFormat="1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quotePrefix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4" fillId="0" borderId="0" xfId="0" applyFont="1"/>
    <xf numFmtId="0" fontId="4" fillId="5" borderId="0" xfId="5" applyFont="1" applyFill="1"/>
    <xf numFmtId="0" fontId="23" fillId="3" borderId="31" xfId="5" applyFont="1" applyFill="1" applyBorder="1" applyAlignment="1">
      <alignment horizontal="center" vertical="center"/>
    </xf>
    <xf numFmtId="0" fontId="23" fillId="3" borderId="78" xfId="5" applyFont="1" applyFill="1" applyBorder="1" applyAlignment="1">
      <alignment horizontal="center" vertical="center"/>
    </xf>
    <xf numFmtId="0" fontId="23" fillId="3" borderId="21" xfId="5" applyFont="1" applyFill="1" applyBorder="1" applyAlignment="1">
      <alignment horizontal="center" vertical="center"/>
    </xf>
    <xf numFmtId="0" fontId="23" fillId="3" borderId="79" xfId="5" applyFont="1" applyFill="1" applyBorder="1" applyAlignment="1">
      <alignment horizontal="center" vertical="center"/>
    </xf>
    <xf numFmtId="0" fontId="23" fillId="3" borderId="67" xfId="5" applyFont="1" applyFill="1" applyBorder="1" applyAlignment="1">
      <alignment horizontal="center" vertical="center"/>
    </xf>
    <xf numFmtId="0" fontId="23" fillId="3" borderId="18" xfId="5" applyFont="1" applyFill="1" applyBorder="1" applyAlignment="1">
      <alignment horizontal="center" vertical="center"/>
    </xf>
    <xf numFmtId="0" fontId="23" fillId="3" borderId="3" xfId="5" applyFont="1" applyFill="1" applyBorder="1" applyAlignment="1">
      <alignment horizontal="center" vertical="center"/>
    </xf>
    <xf numFmtId="167" fontId="23" fillId="3" borderId="3" xfId="5" applyNumberFormat="1" applyFont="1" applyFill="1" applyBorder="1" applyAlignment="1">
      <alignment horizontal="center" vertical="center"/>
    </xf>
    <xf numFmtId="4" fontId="57" fillId="3" borderId="21" xfId="5" applyNumberFormat="1" applyFont="1" applyFill="1" applyBorder="1" applyAlignment="1">
      <alignment horizontal="center" vertical="center"/>
    </xf>
    <xf numFmtId="4" fontId="57" fillId="0" borderId="3" xfId="5" applyNumberFormat="1" applyFont="1" applyFill="1" applyBorder="1" applyAlignment="1">
      <alignment horizontal="center" vertical="center"/>
    </xf>
    <xf numFmtId="0" fontId="23" fillId="3" borderId="28" xfId="5" applyFont="1" applyFill="1" applyBorder="1" applyAlignment="1">
      <alignment horizontal="center" vertical="center"/>
    </xf>
    <xf numFmtId="0" fontId="23" fillId="3" borderId="80" xfId="5" applyFont="1" applyFill="1" applyBorder="1" applyAlignment="1">
      <alignment horizontal="center" vertical="center"/>
    </xf>
    <xf numFmtId="0" fontId="4" fillId="0" borderId="83" xfId="5" applyFont="1" applyFill="1" applyBorder="1" applyAlignment="1">
      <alignment horizontal="center" vertical="center"/>
    </xf>
    <xf numFmtId="0" fontId="4" fillId="0" borderId="84" xfId="5" applyFont="1" applyFill="1" applyBorder="1" applyAlignment="1">
      <alignment horizontal="center" vertical="center"/>
    </xf>
    <xf numFmtId="0" fontId="4" fillId="0" borderId="85" xfId="5" applyFont="1" applyFill="1" applyBorder="1" applyAlignment="1">
      <alignment horizontal="center" vertical="center"/>
    </xf>
    <xf numFmtId="0" fontId="4" fillId="0" borderId="87" xfId="5" applyFont="1" applyFill="1" applyBorder="1" applyAlignment="1">
      <alignment horizontal="center" vertical="center"/>
    </xf>
    <xf numFmtId="167" fontId="4" fillId="0" borderId="88" xfId="5" applyNumberFormat="1" applyFont="1" applyFill="1" applyBorder="1" applyAlignment="1">
      <alignment horizontal="center" vertical="center"/>
    </xf>
    <xf numFmtId="4" fontId="7" fillId="0" borderId="88" xfId="5" applyNumberFormat="1" applyFont="1" applyFill="1" applyBorder="1" applyAlignment="1">
      <alignment horizontal="center" vertical="center"/>
    </xf>
    <xf numFmtId="4" fontId="7" fillId="0" borderId="89" xfId="5" applyNumberFormat="1" applyFont="1" applyFill="1" applyBorder="1" applyAlignment="1">
      <alignment horizontal="center" vertical="center"/>
    </xf>
    <xf numFmtId="4" fontId="7" fillId="0" borderId="91" xfId="5" applyNumberFormat="1" applyFont="1" applyFill="1" applyBorder="1" applyAlignment="1">
      <alignment horizontal="center" vertical="center"/>
    </xf>
    <xf numFmtId="0" fontId="4" fillId="0" borderId="30" xfId="5" applyFont="1" applyFill="1" applyBorder="1" applyAlignment="1">
      <alignment horizontal="center" vertical="center"/>
    </xf>
    <xf numFmtId="0" fontId="4" fillId="0" borderId="20" xfId="5" applyFont="1" applyFill="1" applyBorder="1" applyAlignment="1">
      <alignment horizontal="center" vertical="center"/>
    </xf>
    <xf numFmtId="167" fontId="4" fillId="0" borderId="20" xfId="5" applyNumberFormat="1" applyFont="1" applyFill="1" applyBorder="1" applyAlignment="1">
      <alignment horizontal="center" vertical="center"/>
    </xf>
    <xf numFmtId="4" fontId="7" fillId="0" borderId="93" xfId="5" applyNumberFormat="1" applyFont="1" applyFill="1" applyBorder="1" applyAlignment="1">
      <alignment horizontal="center" vertical="center"/>
    </xf>
    <xf numFmtId="0" fontId="4" fillId="0" borderId="32" xfId="5" applyFont="1" applyFill="1" applyBorder="1" applyAlignment="1">
      <alignment horizontal="center" vertical="center"/>
    </xf>
    <xf numFmtId="0" fontId="4" fillId="0" borderId="14" xfId="5" applyFont="1" applyFill="1" applyBorder="1" applyAlignment="1">
      <alignment horizontal="center" vertical="center"/>
    </xf>
    <xf numFmtId="0" fontId="4" fillId="0" borderId="67" xfId="5" applyFont="1" applyFill="1" applyBorder="1" applyAlignment="1">
      <alignment horizontal="center" vertical="center"/>
    </xf>
    <xf numFmtId="0" fontId="4" fillId="0" borderId="98" xfId="5" applyFont="1" applyFill="1" applyBorder="1" applyAlignment="1">
      <alignment horizontal="center" vertical="center"/>
    </xf>
    <xf numFmtId="0" fontId="4" fillId="0" borderId="99" xfId="5" applyFont="1" applyFill="1" applyBorder="1" applyAlignment="1">
      <alignment horizontal="center" vertical="center"/>
    </xf>
    <xf numFmtId="0" fontId="4" fillId="0" borderId="100" xfId="5" applyFont="1" applyFill="1" applyBorder="1" applyAlignment="1">
      <alignment horizontal="center" vertical="center"/>
    </xf>
    <xf numFmtId="0" fontId="4" fillId="0" borderId="102" xfId="5" applyFont="1" applyFill="1" applyBorder="1" applyAlignment="1">
      <alignment horizontal="center" vertical="center"/>
    </xf>
    <xf numFmtId="167" fontId="4" fillId="0" borderId="103" xfId="5" applyNumberFormat="1" applyFont="1" applyFill="1" applyBorder="1" applyAlignment="1">
      <alignment horizontal="center" vertical="center"/>
    </xf>
    <xf numFmtId="4" fontId="7" fillId="0" borderId="103" xfId="5" applyNumberFormat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vertical="center"/>
    </xf>
    <xf numFmtId="0" fontId="4" fillId="0" borderId="16" xfId="5" applyFont="1" applyFill="1" applyBorder="1" applyAlignment="1">
      <alignment vertical="center"/>
    </xf>
    <xf numFmtId="0" fontId="4" fillId="0" borderId="11" xfId="5" applyFont="1" applyFill="1" applyBorder="1" applyAlignment="1">
      <alignment vertical="center"/>
    </xf>
    <xf numFmtId="0" fontId="4" fillId="0" borderId="17" xfId="5" applyFont="1" applyFill="1" applyBorder="1" applyAlignment="1">
      <alignment vertical="center"/>
    </xf>
    <xf numFmtId="0" fontId="4" fillId="0" borderId="49" xfId="5" applyFont="1" applyFill="1" applyBorder="1" applyAlignment="1">
      <alignment vertical="center"/>
    </xf>
    <xf numFmtId="0" fontId="4" fillId="0" borderId="13" xfId="5" applyFont="1" applyFill="1" applyBorder="1" applyAlignment="1">
      <alignment horizontal="center" vertical="center"/>
    </xf>
    <xf numFmtId="4" fontId="57" fillId="0" borderId="5" xfId="5" applyNumberFormat="1" applyFont="1" applyFill="1" applyBorder="1" applyAlignment="1">
      <alignment horizontal="center" vertical="center"/>
    </xf>
    <xf numFmtId="0" fontId="23" fillId="0" borderId="26" xfId="5" applyFont="1" applyFill="1" applyBorder="1" applyAlignment="1">
      <alignment horizontal="center" vertical="center"/>
    </xf>
    <xf numFmtId="0" fontId="23" fillId="0" borderId="2" xfId="5" applyFont="1" applyFill="1" applyBorder="1" applyAlignment="1">
      <alignment horizontal="center" vertical="center"/>
    </xf>
    <xf numFmtId="0" fontId="23" fillId="0" borderId="60" xfId="5" applyFont="1" applyFill="1" applyBorder="1" applyAlignment="1">
      <alignment horizontal="center" vertical="center"/>
    </xf>
    <xf numFmtId="0" fontId="23" fillId="0" borderId="6" xfId="5" applyFont="1" applyFill="1" applyBorder="1" applyAlignment="1">
      <alignment horizontal="center" vertical="center"/>
    </xf>
    <xf numFmtId="0" fontId="23" fillId="0" borderId="4" xfId="5" applyFont="1" applyFill="1" applyBorder="1" applyAlignment="1">
      <alignment horizontal="center" vertical="center"/>
    </xf>
    <xf numFmtId="167" fontId="23" fillId="0" borderId="4" xfId="5" applyNumberFormat="1" applyFont="1" applyFill="1" applyBorder="1" applyAlignment="1">
      <alignment horizontal="center" vertical="center"/>
    </xf>
    <xf numFmtId="4" fontId="57" fillId="0" borderId="28" xfId="5" applyNumberFormat="1" applyFont="1" applyFill="1" applyBorder="1" applyAlignment="1">
      <alignment horizontal="center" vertical="center"/>
    </xf>
    <xf numFmtId="4" fontId="7" fillId="0" borderId="104" xfId="5" applyNumberFormat="1" applyFont="1" applyFill="1" applyBorder="1" applyAlignment="1">
      <alignment horizontal="center" vertical="center"/>
    </xf>
    <xf numFmtId="0" fontId="84" fillId="0" borderId="15" xfId="0" applyFont="1" applyFill="1" applyBorder="1"/>
    <xf numFmtId="1" fontId="4" fillId="0" borderId="5" xfId="5" applyNumberFormat="1" applyFont="1" applyFill="1" applyBorder="1" applyAlignment="1">
      <alignment horizontal="center" vertical="center"/>
    </xf>
    <xf numFmtId="1" fontId="4" fillId="0" borderId="3" xfId="5" applyNumberFormat="1" applyFont="1" applyFill="1" applyBorder="1" applyAlignment="1">
      <alignment horizontal="center" vertical="center"/>
    </xf>
    <xf numFmtId="1" fontId="4" fillId="0" borderId="20" xfId="5" applyNumberFormat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vertical="center"/>
    </xf>
    <xf numFmtId="0" fontId="4" fillId="0" borderId="42" xfId="5" applyFont="1" applyFill="1" applyBorder="1" applyAlignment="1">
      <alignment horizontal="center" vertical="center"/>
    </xf>
    <xf numFmtId="0" fontId="4" fillId="0" borderId="77" xfId="5" applyFont="1" applyFill="1" applyBorder="1" applyAlignment="1">
      <alignment horizontal="center" vertical="center"/>
    </xf>
    <xf numFmtId="0" fontId="4" fillId="0" borderId="44" xfId="5" applyFont="1" applyFill="1" applyBorder="1" applyAlignment="1">
      <alignment vertical="center"/>
    </xf>
    <xf numFmtId="0" fontId="4" fillId="0" borderId="56" xfId="5" applyFont="1" applyFill="1" applyBorder="1" applyAlignment="1">
      <alignment vertical="center"/>
    </xf>
    <xf numFmtId="1" fontId="4" fillId="0" borderId="1" xfId="5" applyNumberFormat="1" applyFont="1" applyFill="1" applyBorder="1" applyAlignment="1">
      <alignment horizontal="center" vertical="center"/>
    </xf>
    <xf numFmtId="0" fontId="85" fillId="0" borderId="0" xfId="5" applyFont="1" applyFill="1" applyAlignment="1">
      <alignment horizontal="center"/>
    </xf>
    <xf numFmtId="0" fontId="85" fillId="0" borderId="0" xfId="5" applyFont="1" applyFill="1" applyBorder="1" applyAlignment="1">
      <alignment horizontal="center"/>
    </xf>
    <xf numFmtId="0" fontId="86" fillId="0" borderId="0" xfId="5" applyFont="1" applyFill="1" applyAlignment="1">
      <alignment horizontal="center" wrapText="1"/>
    </xf>
    <xf numFmtId="0" fontId="87" fillId="0" borderId="0" xfId="0" applyNumberFormat="1" applyFont="1" applyFill="1"/>
    <xf numFmtId="0" fontId="88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7" fillId="0" borderId="0" xfId="0" applyNumberFormat="1" applyFont="1" applyFill="1" applyAlignment="1">
      <alignment horizontal="center"/>
    </xf>
    <xf numFmtId="49" fontId="87" fillId="0" borderId="0" xfId="0" applyNumberFormat="1" applyFont="1" applyFill="1" applyAlignment="1">
      <alignment horizontal="center"/>
    </xf>
    <xf numFmtId="2" fontId="88" fillId="0" borderId="0" xfId="0" applyNumberFormat="1" applyFont="1" applyFill="1" applyAlignment="1">
      <alignment horizontal="center"/>
    </xf>
    <xf numFmtId="0" fontId="87" fillId="0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left" vertical="center"/>
    </xf>
    <xf numFmtId="0" fontId="7" fillId="3" borderId="0" xfId="5" applyFont="1" applyFill="1" applyBorder="1" applyAlignment="1">
      <alignment horizontal="left" vertical="center" wrapText="1"/>
    </xf>
    <xf numFmtId="0" fontId="4" fillId="3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167" fontId="4" fillId="3" borderId="0" xfId="5" applyNumberFormat="1" applyFont="1" applyFill="1" applyBorder="1" applyAlignment="1">
      <alignment horizontal="center" vertical="center"/>
    </xf>
    <xf numFmtId="4" fontId="7" fillId="3" borderId="0" xfId="5" applyNumberFormat="1" applyFont="1" applyFill="1" applyBorder="1" applyAlignment="1">
      <alignment horizontal="center" vertical="center"/>
    </xf>
    <xf numFmtId="4" fontId="7" fillId="0" borderId="0" xfId="5" applyNumberFormat="1" applyFont="1" applyFill="1" applyBorder="1" applyAlignment="1">
      <alignment horizontal="center" vertical="center"/>
    </xf>
    <xf numFmtId="4" fontId="7" fillId="3" borderId="3" xfId="5" applyNumberFormat="1" applyFont="1" applyFill="1" applyBorder="1" applyAlignment="1">
      <alignment horizontal="center" vertical="center"/>
    </xf>
    <xf numFmtId="4" fontId="7" fillId="3" borderId="20" xfId="5" applyNumberFormat="1" applyFont="1" applyFill="1" applyBorder="1" applyAlignment="1">
      <alignment horizontal="center" vertical="center"/>
    </xf>
    <xf numFmtId="1" fontId="4" fillId="3" borderId="0" xfId="0" applyNumberFormat="1" applyFont="1" applyFill="1"/>
    <xf numFmtId="0" fontId="0" fillId="0" borderId="0" xfId="0" applyFill="1" applyAlignment="1">
      <alignment vertical="center"/>
    </xf>
    <xf numFmtId="1" fontId="4" fillId="0" borderId="0" xfId="0" applyNumberFormat="1" applyFont="1" applyFill="1"/>
    <xf numFmtId="0" fontId="4" fillId="0" borderId="0" xfId="5" applyFont="1" applyFill="1"/>
    <xf numFmtId="2" fontId="0" fillId="0" borderId="0" xfId="0" applyNumberFormat="1"/>
    <xf numFmtId="0" fontId="90" fillId="0" borderId="0" xfId="16" applyFont="1" applyFill="1" applyBorder="1" applyAlignment="1">
      <alignment vertical="top" wrapText="1"/>
    </xf>
    <xf numFmtId="0" fontId="90" fillId="0" borderId="0" xfId="7" applyNumberFormat="1" applyFont="1" applyFill="1" applyBorder="1" applyAlignment="1" applyProtection="1">
      <alignment vertical="center" wrapText="1"/>
    </xf>
    <xf numFmtId="0" fontId="90" fillId="0" borderId="64" xfId="8" applyFont="1" applyFill="1" applyBorder="1" applyAlignment="1">
      <alignment vertical="center" wrapText="1"/>
    </xf>
    <xf numFmtId="0" fontId="90" fillId="0" borderId="65" xfId="8" applyFont="1" applyFill="1" applyBorder="1" applyAlignment="1">
      <alignment vertical="center" wrapText="1"/>
    </xf>
    <xf numFmtId="49" fontId="91" fillId="0" borderId="0" xfId="16" applyNumberFormat="1" applyFont="1" applyFill="1" applyBorder="1" applyAlignment="1" applyProtection="1">
      <alignment vertical="center" wrapText="1"/>
      <protection locked="0"/>
    </xf>
    <xf numFmtId="0" fontId="90" fillId="0" borderId="0" xfId="0" quotePrefix="1" applyNumberFormat="1" applyFont="1" applyFill="1" applyBorder="1" applyAlignment="1">
      <alignment horizontal="center" vertical="center"/>
    </xf>
    <xf numFmtId="49" fontId="92" fillId="0" borderId="0" xfId="16" applyNumberFormat="1" applyFont="1" applyFill="1" applyBorder="1" applyAlignment="1" applyProtection="1">
      <alignment horizontal="center" vertical="center" wrapText="1"/>
      <protection locked="0"/>
    </xf>
    <xf numFmtId="0" fontId="93" fillId="0" borderId="44" xfId="11" quotePrefix="1" applyNumberFormat="1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center"/>
    </xf>
    <xf numFmtId="0" fontId="93" fillId="0" borderId="1" xfId="11" quotePrefix="1" applyNumberFormat="1" applyFont="1" applyFill="1" applyBorder="1" applyAlignment="1">
      <alignment horizontal="center"/>
    </xf>
    <xf numFmtId="0" fontId="94" fillId="0" borderId="105" xfId="0" applyFont="1" applyFill="1" applyBorder="1" applyAlignment="1">
      <alignment horizontal="center" vertical="center"/>
    </xf>
    <xf numFmtId="0" fontId="90" fillId="0" borderId="0" xfId="0" quotePrefix="1" applyNumberFormat="1" applyFont="1" applyFill="1" applyBorder="1" applyAlignment="1">
      <alignment vertical="center"/>
    </xf>
    <xf numFmtId="0" fontId="90" fillId="0" borderId="0" xfId="16" applyFont="1" applyFill="1" applyBorder="1" applyAlignment="1">
      <alignment vertical="center" wrapText="1"/>
    </xf>
    <xf numFmtId="0" fontId="93" fillId="0" borderId="1" xfId="11" quotePrefix="1" applyNumberFormat="1" applyFont="1" applyFill="1" applyBorder="1" applyAlignment="1">
      <alignment horizontal="left"/>
    </xf>
    <xf numFmtId="0" fontId="95" fillId="0" borderId="1" xfId="11" applyNumberFormat="1" applyFont="1" applyFill="1" applyBorder="1" applyAlignment="1">
      <alignment horizontal="left"/>
    </xf>
    <xf numFmtId="0" fontId="95" fillId="0" borderId="1" xfId="0" applyFont="1" applyFill="1" applyBorder="1" applyAlignment="1">
      <alignment horizontal="left"/>
    </xf>
    <xf numFmtId="0" fontId="93" fillId="0" borderId="1" xfId="0" applyFont="1" applyFill="1" applyBorder="1" applyAlignment="1">
      <alignment horizontal="left"/>
    </xf>
    <xf numFmtId="0" fontId="95" fillId="0" borderId="1" xfId="11" quotePrefix="1" applyNumberFormat="1" applyFont="1" applyFill="1" applyBorder="1" applyAlignment="1">
      <alignment horizontal="left"/>
    </xf>
    <xf numFmtId="0" fontId="96" fillId="0" borderId="0" xfId="0" applyFont="1" applyFill="1"/>
    <xf numFmtId="2" fontId="18" fillId="3" borderId="0" xfId="16" applyNumberFormat="1" applyFont="1" applyFill="1" applyBorder="1" applyAlignment="1">
      <alignment horizontal="center" vertical="center" wrapText="1"/>
    </xf>
    <xf numFmtId="0" fontId="93" fillId="0" borderId="0" xfId="11" quotePrefix="1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 vertical="center"/>
    </xf>
    <xf numFmtId="2" fontId="9" fillId="0" borderId="0" xfId="16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5" xfId="0" quotePrefix="1" applyFont="1" applyFill="1" applyBorder="1" applyAlignment="1">
      <alignment horizontal="center" vertical="center"/>
    </xf>
    <xf numFmtId="0" fontId="97" fillId="0" borderId="0" xfId="0" applyFont="1"/>
    <xf numFmtId="0" fontId="98" fillId="3" borderId="0" xfId="0" applyFont="1" applyFill="1"/>
    <xf numFmtId="4" fontId="18" fillId="3" borderId="0" xfId="16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top" wrapText="1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4" xfId="0" quotePrefix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top" wrapText="1"/>
    </xf>
    <xf numFmtId="0" fontId="4" fillId="3" borderId="66" xfId="0" applyFont="1" applyFill="1" applyBorder="1" applyAlignment="1">
      <alignment horizontal="center" vertical="center"/>
    </xf>
    <xf numFmtId="2" fontId="18" fillId="0" borderId="0" xfId="16" applyNumberFormat="1" applyFont="1" applyFill="1" applyBorder="1" applyAlignment="1">
      <alignment horizontal="center" vertical="center" wrapText="1"/>
    </xf>
    <xf numFmtId="0" fontId="14" fillId="0" borderId="0" xfId="16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/>
    <xf numFmtId="4" fontId="4" fillId="3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07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9" xfId="0" quotePrefix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7" fontId="4" fillId="3" borderId="9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2" fontId="4" fillId="35" borderId="0" xfId="0" applyNumberFormat="1" applyFont="1" applyFill="1"/>
    <xf numFmtId="0" fontId="0" fillId="35" borderId="0" xfId="0" applyFill="1"/>
    <xf numFmtId="0" fontId="11" fillId="35" borderId="0" xfId="10" applyFont="1" applyFill="1" applyBorder="1" applyAlignment="1">
      <alignment vertical="top"/>
    </xf>
    <xf numFmtId="169" fontId="4" fillId="3" borderId="4" xfId="10" applyNumberFormat="1" applyFont="1" applyFill="1" applyBorder="1" applyAlignment="1">
      <alignment horizontal="center" vertical="center"/>
    </xf>
    <xf numFmtId="169" fontId="4" fillId="0" borderId="20" xfId="10" applyNumberFormat="1" applyFont="1" applyFill="1" applyBorder="1" applyAlignment="1">
      <alignment horizontal="left" vertical="center"/>
    </xf>
    <xf numFmtId="0" fontId="4" fillId="3" borderId="20" xfId="10" applyFont="1" applyFill="1" applyBorder="1" applyAlignment="1">
      <alignment vertical="center" wrapText="1"/>
    </xf>
    <xf numFmtId="1" fontId="11" fillId="3" borderId="8" xfId="10" applyNumberFormat="1" applyFont="1" applyFill="1" applyBorder="1" applyAlignment="1">
      <alignment horizontal="center" vertical="center"/>
    </xf>
    <xf numFmtId="2" fontId="11" fillId="3" borderId="8" xfId="10" applyNumberFormat="1" applyFont="1" applyFill="1" applyBorder="1" applyAlignment="1">
      <alignment horizontal="center" vertical="center"/>
    </xf>
    <xf numFmtId="169" fontId="4" fillId="3" borderId="8" xfId="10" applyNumberFormat="1" applyFont="1" applyFill="1" applyBorder="1" applyAlignment="1">
      <alignment horizontal="center" vertical="center"/>
    </xf>
    <xf numFmtId="49" fontId="11" fillId="3" borderId="4" xfId="10" applyNumberFormat="1" applyFont="1" applyFill="1" applyBorder="1" applyAlignment="1" applyProtection="1">
      <alignment vertical="center"/>
      <protection locked="0"/>
    </xf>
    <xf numFmtId="1" fontId="34" fillId="3" borderId="4" xfId="10" applyNumberFormat="1" applyFont="1" applyFill="1" applyBorder="1" applyAlignment="1">
      <alignment horizontal="center" vertical="center"/>
    </xf>
    <xf numFmtId="4" fontId="4" fillId="3" borderId="4" xfId="10" applyNumberFormat="1" applyFont="1" applyFill="1" applyBorder="1" applyAlignment="1">
      <alignment horizontal="center" vertical="center"/>
    </xf>
    <xf numFmtId="2" fontId="11" fillId="3" borderId="4" xfId="10" applyNumberFormat="1" applyFont="1" applyFill="1" applyBorder="1" applyAlignment="1">
      <alignment horizontal="center" vertical="center"/>
    </xf>
    <xf numFmtId="1" fontId="11" fillId="3" borderId="20" xfId="10" applyNumberFormat="1" applyFont="1" applyFill="1" applyBorder="1" applyAlignment="1">
      <alignment horizontal="center" vertical="center" wrapText="1"/>
    </xf>
    <xf numFmtId="169" fontId="4" fillId="3" borderId="20" xfId="10" applyNumberFormat="1" applyFont="1" applyFill="1" applyBorder="1" applyAlignment="1">
      <alignment horizontal="center" vertical="center"/>
    </xf>
    <xf numFmtId="0" fontId="93" fillId="3" borderId="1" xfId="0" applyFont="1" applyFill="1" applyBorder="1" applyAlignment="1">
      <alignment horizontal="center"/>
    </xf>
    <xf numFmtId="1" fontId="18" fillId="3" borderId="1" xfId="16" applyNumberFormat="1" applyFont="1" applyFill="1" applyBorder="1" applyAlignment="1">
      <alignment horizontal="center" vertical="center" wrapText="1"/>
    </xf>
    <xf numFmtId="168" fontId="18" fillId="3" borderId="1" xfId="16" applyNumberFormat="1" applyFont="1" applyFill="1" applyBorder="1" applyAlignment="1">
      <alignment horizontal="center" vertical="center" wrapText="1"/>
    </xf>
    <xf numFmtId="4" fontId="18" fillId="3" borderId="1" xfId="16" applyNumberFormat="1" applyFont="1" applyFill="1" applyBorder="1" applyAlignment="1">
      <alignment horizontal="center" vertical="center" wrapText="1"/>
    </xf>
    <xf numFmtId="0" fontId="93" fillId="3" borderId="1" xfId="11" quotePrefix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4" fontId="7" fillId="3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46" xfId="0" applyFont="1" applyFill="1" applyBorder="1" applyAlignment="1">
      <alignment horizontal="left" vertical="top" wrapText="1"/>
    </xf>
    <xf numFmtId="0" fontId="7" fillId="3" borderId="47" xfId="0" applyFont="1" applyFill="1" applyBorder="1" applyAlignment="1">
      <alignment horizontal="left" vertical="top" wrapText="1"/>
    </xf>
    <xf numFmtId="0" fontId="7" fillId="3" borderId="17" xfId="0" applyFont="1" applyFill="1" applyBorder="1" applyAlignment="1">
      <alignment horizontal="left" vertical="top" wrapText="1"/>
    </xf>
    <xf numFmtId="0" fontId="7" fillId="3" borderId="48" xfId="0" applyFont="1" applyFill="1" applyBorder="1" applyAlignment="1">
      <alignment horizontal="left" vertical="top" wrapText="1"/>
    </xf>
    <xf numFmtId="0" fontId="7" fillId="3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left" vertical="top" wrapText="1"/>
    </xf>
    <xf numFmtId="0" fontId="10" fillId="3" borderId="47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vertical="top" wrapText="1"/>
    </xf>
    <xf numFmtId="0" fontId="10" fillId="3" borderId="49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44" xfId="0" applyFont="1" applyFill="1" applyBorder="1" applyAlignment="1">
      <alignment horizontal="left" vertical="top" wrapText="1"/>
    </xf>
    <xf numFmtId="0" fontId="7" fillId="3" borderId="52" xfId="0" applyFont="1" applyFill="1" applyBorder="1" applyAlignment="1">
      <alignment horizontal="left" vertical="top" wrapText="1"/>
    </xf>
    <xf numFmtId="0" fontId="7" fillId="3" borderId="56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/>
    <xf numFmtId="4" fontId="4" fillId="3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/>
    </xf>
    <xf numFmtId="0" fontId="7" fillId="3" borderId="2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5" fillId="3" borderId="44" xfId="0" applyNumberFormat="1" applyFont="1" applyFill="1" applyBorder="1" applyAlignment="1">
      <alignment horizontal="center" vertical="center" wrapText="1"/>
    </xf>
    <xf numFmtId="4" fontId="5" fillId="3" borderId="56" xfId="0" applyNumberFormat="1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left" vertical="top" wrapText="1"/>
    </xf>
    <xf numFmtId="0" fontId="0" fillId="3" borderId="4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48" xfId="0" applyFont="1" applyFill="1" applyBorder="1" applyAlignment="1">
      <alignment horizontal="left" vertical="top" wrapText="1"/>
    </xf>
    <xf numFmtId="0" fontId="0" fillId="3" borderId="49" xfId="0" applyFont="1" applyFill="1" applyBorder="1" applyAlignment="1">
      <alignment horizontal="left" vertical="top" wrapText="1"/>
    </xf>
    <xf numFmtId="4" fontId="4" fillId="3" borderId="0" xfId="0" applyNumberFormat="1" applyFont="1" applyFill="1" applyAlignment="1">
      <alignment horizontal="left"/>
    </xf>
    <xf numFmtId="0" fontId="7" fillId="0" borderId="15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46" xfId="0" applyFont="1" applyFill="1" applyBorder="1" applyAlignment="1">
      <alignment horizontal="left" vertical="top" wrapText="1"/>
    </xf>
    <xf numFmtId="0" fontId="9" fillId="3" borderId="47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17" xfId="0" applyFont="1" applyFill="1" applyBorder="1" applyAlignment="1">
      <alignment horizontal="left" vertical="top" wrapText="1"/>
    </xf>
    <xf numFmtId="0" fontId="9" fillId="3" borderId="4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4" fontId="0" fillId="3" borderId="56" xfId="0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0" fillId="0" borderId="52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7" fillId="3" borderId="1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3" borderId="0" xfId="0" applyFont="1" applyFill="1" applyAlignment="1">
      <alignment horizontal="left"/>
    </xf>
    <xf numFmtId="4" fontId="17" fillId="3" borderId="0" xfId="0" applyNumberFormat="1" applyFont="1" applyFill="1" applyAlignment="1">
      <alignment horizontal="left" vertical="top" wrapText="1"/>
    </xf>
    <xf numFmtId="0" fontId="4" fillId="3" borderId="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40" xfId="0" quotePrefix="1" applyFont="1" applyFill="1" applyBorder="1" applyAlignment="1">
      <alignment horizontal="center" vertical="center"/>
    </xf>
    <xf numFmtId="0" fontId="4" fillId="3" borderId="35" xfId="0" quotePrefix="1" applyFont="1" applyFill="1" applyBorder="1" applyAlignment="1">
      <alignment horizontal="center" vertical="center"/>
    </xf>
    <xf numFmtId="4" fontId="7" fillId="3" borderId="23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167" fontId="4" fillId="3" borderId="23" xfId="0" applyNumberFormat="1" applyFont="1" applyFill="1" applyBorder="1" applyAlignment="1">
      <alignment horizontal="center" vertical="center"/>
    </xf>
    <xf numFmtId="167" fontId="4" fillId="3" borderId="10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wrapText="1"/>
    </xf>
    <xf numFmtId="0" fontId="21" fillId="3" borderId="44" xfId="8" applyFont="1" applyFill="1" applyBorder="1" applyAlignment="1">
      <alignment horizontal="center" vertical="center"/>
    </xf>
    <xf numFmtId="0" fontId="21" fillId="3" borderId="52" xfId="8" applyFont="1" applyFill="1" applyBorder="1" applyAlignment="1">
      <alignment horizontal="center" vertical="center"/>
    </xf>
    <xf numFmtId="0" fontId="21" fillId="3" borderId="56" xfId="8" applyFont="1" applyFill="1" applyBorder="1" applyAlignment="1">
      <alignment horizontal="center" vertical="center"/>
    </xf>
    <xf numFmtId="0" fontId="21" fillId="3" borderId="46" xfId="8" applyFont="1" applyFill="1" applyBorder="1" applyAlignment="1">
      <alignment horizontal="center" vertical="center"/>
    </xf>
    <xf numFmtId="0" fontId="21" fillId="3" borderId="47" xfId="8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2" fontId="7" fillId="2" borderId="23" xfId="8" applyNumberFormat="1" applyFont="1" applyFill="1" applyBorder="1" applyAlignment="1">
      <alignment horizontal="center" vertical="center"/>
    </xf>
    <xf numFmtId="2" fontId="7" fillId="2" borderId="10" xfId="8" applyNumberFormat="1" applyFont="1" applyFill="1" applyBorder="1" applyAlignment="1">
      <alignment horizontal="center" vertical="center"/>
    </xf>
    <xf numFmtId="0" fontId="7" fillId="3" borderId="23" xfId="5" applyFont="1" applyFill="1" applyBorder="1" applyAlignment="1">
      <alignment horizontal="center" vertical="center" wrapText="1"/>
    </xf>
    <xf numFmtId="0" fontId="7" fillId="3" borderId="10" xfId="5" applyFont="1" applyFill="1" applyBorder="1" applyAlignment="1">
      <alignment horizontal="center" vertical="center" wrapText="1"/>
    </xf>
    <xf numFmtId="0" fontId="7" fillId="3" borderId="47" xfId="5" applyFont="1" applyFill="1" applyBorder="1" applyAlignment="1">
      <alignment horizontal="center" vertical="center" wrapText="1"/>
    </xf>
    <xf numFmtId="0" fontId="7" fillId="3" borderId="49" xfId="5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  <xf numFmtId="0" fontId="21" fillId="0" borderId="44" xfId="8" applyFont="1" applyFill="1" applyBorder="1" applyAlignment="1">
      <alignment horizontal="center" vertical="center"/>
    </xf>
    <xf numFmtId="0" fontId="21" fillId="0" borderId="46" xfId="8" applyFont="1" applyFill="1" applyBorder="1" applyAlignment="1">
      <alignment horizontal="center" vertical="center"/>
    </xf>
    <xf numFmtId="0" fontId="21" fillId="0" borderId="47" xfId="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3" borderId="0" xfId="6" applyFont="1" applyFill="1" applyBorder="1" applyAlignment="1" applyProtection="1">
      <alignment horizontal="center"/>
      <protection hidden="1"/>
    </xf>
    <xf numFmtId="0" fontId="21" fillId="3" borderId="23" xfId="8" applyFont="1" applyFill="1" applyBorder="1" applyAlignment="1">
      <alignment horizontal="left" vertical="center"/>
    </xf>
    <xf numFmtId="0" fontId="21" fillId="3" borderId="9" xfId="8" applyFont="1" applyFill="1" applyBorder="1" applyAlignment="1">
      <alignment horizontal="left" vertical="center"/>
    </xf>
    <xf numFmtId="0" fontId="21" fillId="3" borderId="10" xfId="8" applyFont="1" applyFill="1" applyBorder="1" applyAlignment="1">
      <alignment horizontal="left" vertical="center"/>
    </xf>
    <xf numFmtId="2" fontId="7" fillId="2" borderId="44" xfId="8" applyNumberFormat="1" applyFont="1" applyFill="1" applyBorder="1" applyAlignment="1">
      <alignment horizontal="center"/>
    </xf>
    <xf numFmtId="2" fontId="7" fillId="2" borderId="52" xfId="8" applyNumberFormat="1" applyFont="1" applyFill="1" applyBorder="1" applyAlignment="1">
      <alignment horizontal="center"/>
    </xf>
    <xf numFmtId="2" fontId="7" fillId="2" borderId="56" xfId="8" applyNumberFormat="1" applyFont="1" applyFill="1" applyBorder="1" applyAlignment="1">
      <alignment horizontal="center"/>
    </xf>
    <xf numFmtId="0" fontId="7" fillId="2" borderId="9" xfId="5" applyFont="1" applyFill="1" applyBorder="1" applyAlignment="1">
      <alignment horizontal="center" vertical="center" wrapText="1"/>
    </xf>
    <xf numFmtId="0" fontId="7" fillId="3" borderId="9" xfId="5" applyFont="1" applyFill="1" applyBorder="1" applyAlignment="1">
      <alignment horizontal="center" vertical="center" wrapText="1"/>
    </xf>
    <xf numFmtId="0" fontId="7" fillId="3" borderId="52" xfId="5" applyFont="1" applyFill="1" applyBorder="1" applyAlignment="1">
      <alignment horizontal="center" vertical="center" wrapText="1"/>
    </xf>
    <xf numFmtId="0" fontId="7" fillId="3" borderId="56" xfId="5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4" fontId="11" fillId="3" borderId="0" xfId="0" applyNumberFormat="1" applyFont="1" applyFill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9" fontId="7" fillId="0" borderId="44" xfId="10" applyNumberFormat="1" applyFont="1" applyFill="1" applyBorder="1" applyAlignment="1" applyProtection="1">
      <alignment horizontal="center" vertical="center"/>
      <protection locked="0"/>
    </xf>
    <xf numFmtId="49" fontId="7" fillId="0" borderId="52" xfId="10" applyNumberFormat="1" applyFont="1" applyFill="1" applyBorder="1" applyAlignment="1" applyProtection="1">
      <alignment horizontal="center" vertical="center"/>
      <protection locked="0"/>
    </xf>
    <xf numFmtId="49" fontId="7" fillId="0" borderId="56" xfId="10" applyNumberFormat="1" applyFont="1" applyFill="1" applyBorder="1" applyAlignment="1" applyProtection="1">
      <alignment horizontal="center" vertical="center"/>
      <protection locked="0"/>
    </xf>
    <xf numFmtId="0" fontId="9" fillId="0" borderId="44" xfId="10" applyFont="1" applyFill="1" applyBorder="1" applyAlignment="1">
      <alignment horizontal="center" vertical="center"/>
    </xf>
    <xf numFmtId="0" fontId="9" fillId="0" borderId="52" xfId="10" applyFont="1" applyFill="1" applyBorder="1" applyAlignment="1">
      <alignment horizontal="center" vertical="center"/>
    </xf>
    <xf numFmtId="0" fontId="9" fillId="0" borderId="56" xfId="10" applyFont="1" applyFill="1" applyBorder="1" applyAlignment="1">
      <alignment horizontal="center" vertical="center"/>
    </xf>
    <xf numFmtId="0" fontId="7" fillId="0" borderId="44" xfId="10" applyFont="1" applyFill="1" applyBorder="1" applyAlignment="1">
      <alignment horizontal="center" vertical="center" wrapText="1"/>
    </xf>
    <xf numFmtId="0" fontId="7" fillId="0" borderId="52" xfId="10" applyFont="1" applyFill="1" applyBorder="1" applyAlignment="1">
      <alignment horizontal="center" vertical="center" wrapText="1"/>
    </xf>
    <xf numFmtId="0" fontId="7" fillId="0" borderId="56" xfId="10" applyFont="1" applyFill="1" applyBorder="1" applyAlignment="1">
      <alignment horizontal="center" vertical="center" wrapText="1"/>
    </xf>
    <xf numFmtId="49" fontId="9" fillId="0" borderId="15" xfId="10" applyNumberFormat="1" applyFont="1" applyFill="1" applyBorder="1" applyAlignment="1" applyProtection="1">
      <alignment horizontal="center" vertical="center"/>
      <protection locked="0"/>
    </xf>
    <xf numFmtId="49" fontId="9" fillId="0" borderId="46" xfId="10" applyNumberFormat="1" applyFont="1" applyFill="1" applyBorder="1" applyAlignment="1" applyProtection="1">
      <alignment horizontal="center" vertical="center"/>
      <protection locked="0"/>
    </xf>
    <xf numFmtId="49" fontId="9" fillId="0" borderId="47" xfId="10" applyNumberFormat="1" applyFont="1" applyFill="1" applyBorder="1" applyAlignment="1" applyProtection="1">
      <alignment horizontal="center" vertical="center"/>
      <protection locked="0"/>
    </xf>
    <xf numFmtId="49" fontId="9" fillId="0" borderId="17" xfId="10" applyNumberFormat="1" applyFont="1" applyFill="1" applyBorder="1" applyAlignment="1" applyProtection="1">
      <alignment horizontal="center" vertical="center"/>
      <protection locked="0"/>
    </xf>
    <xf numFmtId="49" fontId="9" fillId="0" borderId="48" xfId="10" applyNumberFormat="1" applyFont="1" applyFill="1" applyBorder="1" applyAlignment="1" applyProtection="1">
      <alignment horizontal="center" vertical="center"/>
      <protection locked="0"/>
    </xf>
    <xf numFmtId="49" fontId="9" fillId="0" borderId="49" xfId="10" applyNumberFormat="1" applyFont="1" applyFill="1" applyBorder="1" applyAlignment="1" applyProtection="1">
      <alignment horizontal="center" vertical="center"/>
      <protection locked="0"/>
    </xf>
    <xf numFmtId="49" fontId="9" fillId="3" borderId="44" xfId="10" applyNumberFormat="1" applyFont="1" applyFill="1" applyBorder="1" applyAlignment="1" applyProtection="1">
      <alignment horizontal="center" vertical="center"/>
      <protection locked="0"/>
    </xf>
    <xf numFmtId="49" fontId="9" fillId="3" borderId="52" xfId="10" applyNumberFormat="1" applyFont="1" applyFill="1" applyBorder="1" applyAlignment="1" applyProtection="1">
      <alignment horizontal="center" vertical="center"/>
      <protection locked="0"/>
    </xf>
    <xf numFmtId="49" fontId="9" fillId="3" borderId="56" xfId="10" applyNumberFormat="1" applyFont="1" applyFill="1" applyBorder="1" applyAlignment="1" applyProtection="1">
      <alignment horizontal="center" vertical="center"/>
      <protection locked="0"/>
    </xf>
    <xf numFmtId="0" fontId="9" fillId="0" borderId="44" xfId="10" applyFont="1" applyFill="1" applyBorder="1" applyAlignment="1">
      <alignment horizontal="center" vertical="center" wrapText="1"/>
    </xf>
    <xf numFmtId="0" fontId="9" fillId="0" borderId="52" xfId="10" applyFont="1" applyFill="1" applyBorder="1" applyAlignment="1">
      <alignment horizontal="center" vertical="center" wrapText="1"/>
    </xf>
    <xf numFmtId="0" fontId="9" fillId="0" borderId="56" xfId="10" applyFont="1" applyFill="1" applyBorder="1" applyAlignment="1">
      <alignment horizontal="center" vertical="center" wrapText="1"/>
    </xf>
    <xf numFmtId="0" fontId="20" fillId="0" borderId="0" xfId="6" applyFont="1" applyFill="1" applyBorder="1" applyAlignment="1" applyProtection="1">
      <alignment horizontal="center"/>
      <protection hidden="1"/>
    </xf>
    <xf numFmtId="0" fontId="9" fillId="0" borderId="0" xfId="10" applyFont="1" applyFill="1" applyBorder="1" applyAlignment="1">
      <alignment horizontal="center" vertical="center"/>
    </xf>
    <xf numFmtId="0" fontId="3" fillId="2" borderId="44" xfId="5" applyFont="1" applyFill="1" applyBorder="1" applyAlignment="1">
      <alignment horizontal="center" vertical="center" wrapText="1"/>
    </xf>
    <xf numFmtId="0" fontId="3" fillId="2" borderId="52" xfId="5" applyFont="1" applyFill="1" applyBorder="1" applyAlignment="1">
      <alignment horizontal="center" vertical="center" wrapText="1"/>
    </xf>
    <xf numFmtId="0" fontId="3" fillId="2" borderId="56" xfId="5" applyFont="1" applyFill="1" applyBorder="1" applyAlignment="1">
      <alignment horizontal="center" vertical="center" wrapText="1"/>
    </xf>
    <xf numFmtId="0" fontId="3" fillId="2" borderId="0" xfId="5" applyFont="1" applyFill="1" applyBorder="1" applyAlignment="1">
      <alignment horizontal="center"/>
    </xf>
    <xf numFmtId="0" fontId="5" fillId="2" borderId="0" xfId="5" applyFont="1" applyFill="1" applyBorder="1" applyAlignment="1">
      <alignment horizontal="center"/>
    </xf>
    <xf numFmtId="0" fontId="5" fillId="0" borderId="48" xfId="5" applyFont="1" applyFill="1" applyBorder="1" applyAlignment="1">
      <alignment horizontal="center"/>
    </xf>
    <xf numFmtId="0" fontId="9" fillId="3" borderId="44" xfId="5" applyFont="1" applyFill="1" applyBorder="1" applyAlignment="1">
      <alignment horizontal="center" vertical="top" wrapText="1"/>
    </xf>
    <xf numFmtId="0" fontId="9" fillId="3" borderId="52" xfId="5" applyFont="1" applyFill="1" applyBorder="1" applyAlignment="1">
      <alignment horizontal="center" vertical="top" wrapText="1"/>
    </xf>
    <xf numFmtId="0" fontId="9" fillId="3" borderId="56" xfId="5" applyFont="1" applyFill="1" applyBorder="1" applyAlignment="1">
      <alignment horizontal="center" vertical="top" wrapText="1"/>
    </xf>
    <xf numFmtId="0" fontId="7" fillId="2" borderId="23" xfId="5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 wrapText="1"/>
    </xf>
    <xf numFmtId="0" fontId="7" fillId="2" borderId="15" xfId="5" applyFont="1" applyFill="1" applyBorder="1" applyAlignment="1">
      <alignment horizontal="center" vertical="center" wrapText="1"/>
    </xf>
    <xf numFmtId="0" fontId="7" fillId="2" borderId="46" xfId="5" applyFont="1" applyFill="1" applyBorder="1" applyAlignment="1">
      <alignment horizontal="center" vertical="center" wrapText="1"/>
    </xf>
    <xf numFmtId="0" fontId="7" fillId="2" borderId="47" xfId="5" applyFont="1" applyFill="1" applyBorder="1" applyAlignment="1">
      <alignment horizontal="center" vertical="center" wrapText="1"/>
    </xf>
    <xf numFmtId="0" fontId="7" fillId="2" borderId="17" xfId="5" applyFont="1" applyFill="1" applyBorder="1" applyAlignment="1">
      <alignment horizontal="center" vertical="center" wrapText="1"/>
    </xf>
    <xf numFmtId="0" fontId="7" fillId="2" borderId="48" xfId="5" applyFont="1" applyFill="1" applyBorder="1" applyAlignment="1">
      <alignment horizontal="center" vertical="center" wrapText="1"/>
    </xf>
    <xf numFmtId="0" fontId="7" fillId="2" borderId="49" xfId="5" applyFont="1" applyFill="1" applyBorder="1" applyAlignment="1">
      <alignment horizontal="center" vertical="center" wrapText="1"/>
    </xf>
    <xf numFmtId="0" fontId="5" fillId="2" borderId="44" xfId="5" applyFont="1" applyFill="1" applyBorder="1" applyAlignment="1">
      <alignment horizontal="center" vertical="center" wrapText="1"/>
    </xf>
    <xf numFmtId="0" fontId="5" fillId="2" borderId="52" xfId="5" applyFont="1" applyFill="1" applyBorder="1" applyAlignment="1">
      <alignment horizontal="center" vertical="center" wrapText="1"/>
    </xf>
    <xf numFmtId="0" fontId="5" fillId="2" borderId="56" xfId="5" applyFont="1" applyFill="1" applyBorder="1" applyAlignment="1">
      <alignment horizontal="center" vertical="center" wrapText="1"/>
    </xf>
    <xf numFmtId="4" fontId="5" fillId="2" borderId="44" xfId="5" applyNumberFormat="1" applyFont="1" applyFill="1" applyBorder="1" applyAlignment="1">
      <alignment horizontal="center" vertical="center" wrapText="1"/>
    </xf>
    <xf numFmtId="4" fontId="5" fillId="2" borderId="56" xfId="5" applyNumberFormat="1" applyFont="1" applyFill="1" applyBorder="1" applyAlignment="1">
      <alignment horizontal="center" vertical="center" wrapText="1"/>
    </xf>
    <xf numFmtId="0" fontId="3" fillId="3" borderId="44" xfId="5" applyFont="1" applyFill="1" applyBorder="1" applyAlignment="1">
      <alignment horizontal="center" vertical="center" wrapText="1"/>
    </xf>
    <xf numFmtId="0" fontId="3" fillId="3" borderId="52" xfId="5" applyFont="1" applyFill="1" applyBorder="1" applyAlignment="1">
      <alignment horizontal="center" vertical="center" wrapText="1"/>
    </xf>
    <xf numFmtId="0" fontId="3" fillId="3" borderId="56" xfId="5" applyFont="1" applyFill="1" applyBorder="1" applyAlignment="1">
      <alignment horizontal="center" vertical="center" wrapText="1"/>
    </xf>
    <xf numFmtId="0" fontId="9" fillId="0" borderId="44" xfId="5" applyFont="1" applyFill="1" applyBorder="1" applyAlignment="1">
      <alignment horizontal="center" vertical="top" wrapText="1"/>
    </xf>
    <xf numFmtId="0" fontId="9" fillId="0" borderId="52" xfId="5" applyFont="1" applyFill="1" applyBorder="1" applyAlignment="1">
      <alignment horizontal="center" vertical="top" wrapText="1"/>
    </xf>
    <xf numFmtId="0" fontId="9" fillId="0" borderId="56" xfId="5" applyFont="1" applyFill="1" applyBorder="1" applyAlignment="1">
      <alignment horizontal="center" vertical="top" wrapText="1"/>
    </xf>
    <xf numFmtId="0" fontId="7" fillId="3" borderId="44" xfId="5" applyFont="1" applyFill="1" applyBorder="1" applyAlignment="1">
      <alignment horizontal="left" vertical="center" wrapText="1"/>
    </xf>
    <xf numFmtId="0" fontId="7" fillId="3" borderId="52" xfId="5" applyFont="1" applyFill="1" applyBorder="1" applyAlignment="1">
      <alignment horizontal="left" vertical="center" wrapText="1"/>
    </xf>
    <xf numFmtId="0" fontId="7" fillId="3" borderId="56" xfId="5" applyFont="1" applyFill="1" applyBorder="1" applyAlignment="1">
      <alignment horizontal="left" vertical="center" wrapText="1"/>
    </xf>
    <xf numFmtId="0" fontId="9" fillId="3" borderId="15" xfId="5" applyFont="1" applyFill="1" applyBorder="1" applyAlignment="1">
      <alignment horizontal="center" vertical="center" wrapText="1"/>
    </xf>
    <xf numFmtId="0" fontId="9" fillId="3" borderId="46" xfId="5" applyFont="1" applyFill="1" applyBorder="1" applyAlignment="1">
      <alignment horizontal="center" vertical="center" wrapText="1"/>
    </xf>
    <xf numFmtId="0" fontId="9" fillId="3" borderId="47" xfId="5" applyFont="1" applyFill="1" applyBorder="1" applyAlignment="1">
      <alignment horizontal="center" vertical="center" wrapText="1"/>
    </xf>
    <xf numFmtId="0" fontId="9" fillId="3" borderId="17" xfId="5" applyFont="1" applyFill="1" applyBorder="1" applyAlignment="1">
      <alignment horizontal="center" vertical="center" wrapText="1"/>
    </xf>
    <xf numFmtId="0" fontId="9" fillId="3" borderId="48" xfId="5" applyFont="1" applyFill="1" applyBorder="1" applyAlignment="1">
      <alignment horizontal="center" vertical="center" wrapText="1"/>
    </xf>
    <xf numFmtId="0" fontId="9" fillId="3" borderId="49" xfId="5" applyFont="1" applyFill="1" applyBorder="1" applyAlignment="1">
      <alignment horizontal="center" vertical="center" wrapText="1"/>
    </xf>
    <xf numFmtId="0" fontId="3" fillId="2" borderId="106" xfId="5" applyFont="1" applyFill="1" applyBorder="1" applyAlignment="1">
      <alignment horizontal="center" vertical="center" wrapText="1"/>
    </xf>
    <xf numFmtId="0" fontId="3" fillId="2" borderId="96" xfId="5" applyFont="1" applyFill="1" applyBorder="1" applyAlignment="1">
      <alignment horizontal="center" vertical="center" wrapText="1"/>
    </xf>
    <xf numFmtId="0" fontId="3" fillId="2" borderId="97" xfId="5" applyFont="1" applyFill="1" applyBorder="1" applyAlignment="1">
      <alignment horizontal="center" vertical="center" wrapText="1"/>
    </xf>
    <xf numFmtId="0" fontId="9" fillId="3" borderId="64" xfId="5" applyFont="1" applyFill="1" applyBorder="1" applyAlignment="1">
      <alignment horizontal="center" vertical="center" wrapText="1"/>
    </xf>
    <xf numFmtId="0" fontId="9" fillId="3" borderId="81" xfId="5" applyFont="1" applyFill="1" applyBorder="1" applyAlignment="1">
      <alignment horizontal="center" vertical="center" wrapText="1"/>
    </xf>
    <xf numFmtId="0" fontId="9" fillId="3" borderId="82" xfId="5" applyFont="1" applyFill="1" applyBorder="1" applyAlignment="1">
      <alignment horizontal="center" vertical="center" wrapText="1"/>
    </xf>
    <xf numFmtId="0" fontId="9" fillId="3" borderId="90" xfId="5" applyFont="1" applyFill="1" applyBorder="1" applyAlignment="1">
      <alignment horizontal="center" vertical="center" wrapText="1"/>
    </xf>
    <xf numFmtId="0" fontId="9" fillId="3" borderId="0" xfId="5" applyFont="1" applyFill="1" applyBorder="1" applyAlignment="1">
      <alignment horizontal="center" vertical="center" wrapText="1"/>
    </xf>
    <xf numFmtId="0" fontId="9" fillId="3" borderId="11" xfId="5" applyFont="1" applyFill="1" applyBorder="1" applyAlignment="1">
      <alignment horizontal="center" vertical="center" wrapText="1"/>
    </xf>
    <xf numFmtId="0" fontId="9" fillId="3" borderId="92" xfId="5" applyFont="1" applyFill="1" applyBorder="1" applyAlignment="1">
      <alignment horizontal="center" vertical="center" wrapText="1"/>
    </xf>
    <xf numFmtId="0" fontId="4" fillId="0" borderId="86" xfId="5" applyFont="1" applyFill="1" applyBorder="1" applyAlignment="1">
      <alignment horizontal="center" vertical="center"/>
    </xf>
    <xf numFmtId="0" fontId="4" fillId="0" borderId="82" xfId="5" applyFont="1" applyFill="1" applyBorder="1" applyAlignment="1">
      <alignment horizontal="center" vertical="center"/>
    </xf>
    <xf numFmtId="0" fontId="4" fillId="0" borderId="16" xfId="5" applyFont="1" applyFill="1" applyBorder="1" applyAlignment="1">
      <alignment horizontal="center" vertical="center"/>
    </xf>
    <xf numFmtId="0" fontId="4" fillId="0" borderId="11" xfId="5" applyFont="1" applyFill="1" applyBorder="1" applyAlignment="1">
      <alignment horizontal="center" vertical="center"/>
    </xf>
    <xf numFmtId="0" fontId="4" fillId="0" borderId="101" xfId="5" applyFont="1" applyFill="1" applyBorder="1" applyAlignment="1">
      <alignment horizontal="center" vertical="center"/>
    </xf>
    <xf numFmtId="0" fontId="4" fillId="0" borderId="102" xfId="5" applyFont="1" applyFill="1" applyBorder="1" applyAlignment="1">
      <alignment horizontal="center" vertical="center"/>
    </xf>
    <xf numFmtId="0" fontId="9" fillId="3" borderId="94" xfId="5" applyFont="1" applyFill="1" applyBorder="1" applyAlignment="1">
      <alignment horizontal="center" vertical="center" wrapText="1"/>
    </xf>
    <xf numFmtId="0" fontId="9" fillId="3" borderId="95" xfId="5" applyFont="1" applyFill="1" applyBorder="1" applyAlignment="1">
      <alignment horizontal="center" vertical="top" wrapText="1"/>
    </xf>
    <xf numFmtId="0" fontId="9" fillId="3" borderId="96" xfId="5" applyFont="1" applyFill="1" applyBorder="1" applyAlignment="1">
      <alignment horizontal="center" vertical="top" wrapText="1"/>
    </xf>
    <xf numFmtId="0" fontId="9" fillId="3" borderId="97" xfId="5" applyFont="1" applyFill="1" applyBorder="1" applyAlignment="1">
      <alignment horizontal="center" vertical="top" wrapText="1"/>
    </xf>
    <xf numFmtId="0" fontId="9" fillId="0" borderId="15" xfId="5" applyFont="1" applyFill="1" applyBorder="1" applyAlignment="1">
      <alignment horizontal="center" vertical="center" wrapText="1"/>
    </xf>
    <xf numFmtId="0" fontId="9" fillId="0" borderId="46" xfId="5" applyFont="1" applyFill="1" applyBorder="1" applyAlignment="1">
      <alignment horizontal="center" vertical="center" wrapText="1"/>
    </xf>
    <xf numFmtId="0" fontId="9" fillId="0" borderId="47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1" xfId="5" applyFont="1" applyFill="1" applyBorder="1" applyAlignment="1">
      <alignment horizontal="center" vertical="center" wrapText="1"/>
    </xf>
    <xf numFmtId="0" fontId="9" fillId="0" borderId="17" xfId="5" applyFont="1" applyFill="1" applyBorder="1" applyAlignment="1">
      <alignment horizontal="center" vertical="center" wrapText="1"/>
    </xf>
    <xf numFmtId="0" fontId="9" fillId="0" borderId="48" xfId="5" applyFont="1" applyFill="1" applyBorder="1" applyAlignment="1">
      <alignment horizontal="center" vertical="center" wrapText="1"/>
    </xf>
    <xf numFmtId="0" fontId="9" fillId="0" borderId="49" xfId="5" applyFont="1" applyFill="1" applyBorder="1" applyAlignment="1">
      <alignment horizontal="center" vertical="center" wrapText="1"/>
    </xf>
    <xf numFmtId="0" fontId="9" fillId="0" borderId="44" xfId="5" applyFont="1" applyFill="1" applyBorder="1" applyAlignment="1">
      <alignment horizontal="center" vertical="center" wrapText="1"/>
    </xf>
    <xf numFmtId="0" fontId="9" fillId="0" borderId="52" xfId="5" applyFont="1" applyFill="1" applyBorder="1" applyAlignment="1">
      <alignment horizontal="center" vertical="center" wrapText="1"/>
    </xf>
    <xf numFmtId="0" fontId="9" fillId="0" borderId="56" xfId="5" applyFont="1" applyFill="1" applyBorder="1" applyAlignment="1">
      <alignment horizontal="center" vertical="center" wrapText="1"/>
    </xf>
    <xf numFmtId="0" fontId="7" fillId="3" borderId="15" xfId="5" applyFont="1" applyFill="1" applyBorder="1" applyAlignment="1">
      <alignment horizontal="left" vertical="center" wrapText="1"/>
    </xf>
    <xf numFmtId="0" fontId="7" fillId="3" borderId="46" xfId="5" applyFont="1" applyFill="1" applyBorder="1" applyAlignment="1">
      <alignment horizontal="left" vertical="center" wrapText="1"/>
    </xf>
    <xf numFmtId="0" fontId="7" fillId="3" borderId="47" xfId="5" applyFont="1" applyFill="1" applyBorder="1" applyAlignment="1">
      <alignment horizontal="left" vertical="center" wrapText="1"/>
    </xf>
    <xf numFmtId="0" fontId="7" fillId="3" borderId="17" xfId="5" applyFont="1" applyFill="1" applyBorder="1" applyAlignment="1">
      <alignment horizontal="left" vertical="center" wrapText="1"/>
    </xf>
    <xf numFmtId="0" fontId="7" fillId="3" borderId="48" xfId="5" applyFont="1" applyFill="1" applyBorder="1" applyAlignment="1">
      <alignment horizontal="left" vertical="center" wrapText="1"/>
    </xf>
    <xf numFmtId="0" fontId="7" fillId="3" borderId="49" xfId="5" applyFont="1" applyFill="1" applyBorder="1" applyAlignment="1">
      <alignment horizontal="left" vertical="center" wrapText="1"/>
    </xf>
    <xf numFmtId="49" fontId="41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6" applyFont="1" applyFill="1" applyBorder="1" applyAlignment="1" applyProtection="1">
      <alignment horizontal="center" vertical="top"/>
      <protection hidden="1"/>
    </xf>
    <xf numFmtId="0" fontId="38" fillId="0" borderId="0" xfId="6" applyFont="1" applyFill="1" applyBorder="1" applyAlignment="1" applyProtection="1">
      <alignment horizontal="center" vertical="top"/>
      <protection hidden="1"/>
    </xf>
    <xf numFmtId="0" fontId="38" fillId="0" borderId="0" xfId="16" applyFont="1" applyFill="1" applyBorder="1" applyAlignment="1">
      <alignment horizontal="center" vertical="top"/>
    </xf>
    <xf numFmtId="0" fontId="51" fillId="0" borderId="0" xfId="16" applyFont="1" applyFill="1" applyBorder="1" applyAlignment="1">
      <alignment horizontal="center" vertical="top"/>
    </xf>
    <xf numFmtId="0" fontId="18" fillId="3" borderId="0" xfId="16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center" vertical="center" wrapText="1"/>
    </xf>
    <xf numFmtId="0" fontId="4" fillId="0" borderId="0" xfId="7" applyNumberFormat="1" applyFont="1" applyFill="1" applyBorder="1" applyAlignment="1" applyProtection="1">
      <alignment horizontal="left" vertical="center" wrapText="1"/>
    </xf>
    <xf numFmtId="0" fontId="51" fillId="0" borderId="0" xfId="7" applyNumberFormat="1" applyFont="1" applyFill="1" applyBorder="1" applyAlignment="1" applyProtection="1">
      <alignment horizontal="left" vertical="center" wrapText="1"/>
    </xf>
    <xf numFmtId="0" fontId="18" fillId="0" borderId="0" xfId="7" applyNumberFormat="1" applyFont="1" applyFill="1" applyBorder="1" applyAlignment="1" applyProtection="1">
      <alignment horizontal="left" vertical="center" wrapText="1"/>
    </xf>
    <xf numFmtId="0" fontId="51" fillId="2" borderId="0" xfId="7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 applyProtection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0" fontId="11" fillId="2" borderId="0" xfId="17" applyFont="1" applyFill="1" applyBorder="1" applyAlignment="1">
      <alignment horizontal="left" vertical="center" wrapText="1"/>
    </xf>
    <xf numFmtId="0" fontId="20" fillId="2" borderId="0" xfId="6" applyFont="1" applyFill="1" applyBorder="1" applyAlignment="1" applyProtection="1">
      <alignment horizontal="center"/>
      <protection hidden="1"/>
    </xf>
    <xf numFmtId="0" fontId="20" fillId="2" borderId="0" xfId="16" applyFont="1" applyFill="1" applyBorder="1" applyAlignment="1">
      <alignment horizontal="center" vertical="center"/>
    </xf>
    <xf numFmtId="0" fontId="7" fillId="3" borderId="0" xfId="16" applyFont="1" applyFill="1" applyBorder="1" applyAlignment="1">
      <alignment horizontal="center" vertical="center"/>
    </xf>
    <xf numFmtId="172" fontId="35" fillId="2" borderId="0" xfId="6" applyNumberFormat="1" applyFont="1" applyFill="1" applyBorder="1" applyAlignment="1" applyProtection="1">
      <alignment horizontal="center" vertical="center" wrapText="1"/>
      <protection hidden="1"/>
    </xf>
    <xf numFmtId="172" fontId="52" fillId="2" borderId="0" xfId="6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7" applyNumberFormat="1" applyFont="1" applyFill="1" applyBorder="1" applyAlignment="1" applyProtection="1">
      <alignment horizontal="left" vertical="center" wrapText="1"/>
    </xf>
  </cellXfs>
  <cellStyles count="690"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 2" xfId="37"/>
    <cellStyle name="Explanatory Text 2" xfId="85"/>
    <cellStyle name="Good 2" xfId="86"/>
    <cellStyle name="Heading 1 2" xfId="87"/>
    <cellStyle name="Heading 2 2" xfId="88"/>
    <cellStyle name="Heading 3 2" xfId="89"/>
    <cellStyle name="Heading 4 2" xfId="90"/>
    <cellStyle name="Input 2" xfId="91"/>
    <cellStyle name="Linked Cell 2" xfId="92"/>
    <cellStyle name="Neutral 2" xfId="93"/>
    <cellStyle name="Normal 2" xfId="1"/>
    <cellStyle name="Normal 2 2" xfId="687"/>
    <cellStyle name="Normal 2 3" xfId="685"/>
    <cellStyle name="Normal 3" xfId="11"/>
    <cellStyle name="Normal 4" xfId="688"/>
    <cellStyle name="Normal 5" xfId="686"/>
    <cellStyle name="Normal_Domestic 14042009_ITI_draft" xfId="2"/>
    <cellStyle name="Note 2" xfId="94"/>
    <cellStyle name="Output 2" xfId="95"/>
    <cellStyle name="Percent 2" xfId="13"/>
    <cellStyle name="Percent 3" xfId="689"/>
    <cellStyle name="SAPBEXstdItem" xfId="19"/>
    <cellStyle name="Title 2" xfId="96"/>
    <cellStyle name="Total 2" xfId="97"/>
    <cellStyle name="Warning Text 2" xfId="98"/>
    <cellStyle name="Денежный 2" xfId="20"/>
    <cellStyle name="Денежный 2 2" xfId="34"/>
    <cellStyle name="Обычный" xfId="0" builtinId="0"/>
    <cellStyle name="Обычный 10" xfId="42"/>
    <cellStyle name="Обычный 10 2" xfId="47"/>
    <cellStyle name="Обычный 10 2 2" xfId="181"/>
    <cellStyle name="Обычный 10 2 2 2" xfId="364"/>
    <cellStyle name="Обычный 10 2 3" xfId="363"/>
    <cellStyle name="Обычный 10 3" xfId="103"/>
    <cellStyle name="Обычный 10 3 2" xfId="147"/>
    <cellStyle name="Обычный 10 3 2 2" xfId="183"/>
    <cellStyle name="Обычный 10 3 2 2 2" xfId="367"/>
    <cellStyle name="Обычный 10 3 2 3" xfId="366"/>
    <cellStyle name="Обычный 10 3 3" xfId="182"/>
    <cellStyle name="Обычный 10 3 3 2" xfId="368"/>
    <cellStyle name="Обычный 10 3 4" xfId="365"/>
    <cellStyle name="Обычный 10 4" xfId="180"/>
    <cellStyle name="Обычный 10 4 2" xfId="369"/>
    <cellStyle name="Обычный 10 5" xfId="299"/>
    <cellStyle name="Обычный 10 5 2" xfId="370"/>
    <cellStyle name="Обычный 10 6" xfId="362"/>
    <cellStyle name="Обычный 11" xfId="45"/>
    <cellStyle name="Обычный 11 2" xfId="184"/>
    <cellStyle name="Обычный 11 2 2" xfId="372"/>
    <cellStyle name="Обычный 11 3" xfId="371"/>
    <cellStyle name="Обычный 12" xfId="48"/>
    <cellStyle name="Обычный 12 2" xfId="132"/>
    <cellStyle name="Обычный 12 2 2" xfId="153"/>
    <cellStyle name="Обычный 12 2 2 2" xfId="160"/>
    <cellStyle name="Обычный 12 2 2 2 2" xfId="188"/>
    <cellStyle name="Обычный 12 2 2 2 2 2" xfId="377"/>
    <cellStyle name="Обычный 12 2 2 2 3" xfId="292"/>
    <cellStyle name="Обычный 12 2 2 2 3 2" xfId="347"/>
    <cellStyle name="Обычный 12 2 2 2 3 3" xfId="378"/>
    <cellStyle name="Обычный 12 2 2 2 3 4" xfId="614"/>
    <cellStyle name="Обычный 12 2 2 2 4" xfId="376"/>
    <cellStyle name="Обычный 12 2 2 3" xfId="187"/>
    <cellStyle name="Обычный 12 2 2 3 2" xfId="379"/>
    <cellStyle name="Обычный 12 2 2 4" xfId="375"/>
    <cellStyle name="Обычный 12 2 3" xfId="186"/>
    <cellStyle name="Обычный 12 2 3 2" xfId="380"/>
    <cellStyle name="Обычный 12 2 4" xfId="374"/>
    <cellStyle name="Обычный 12 3" xfId="185"/>
    <cellStyle name="Обычный 12 3 2" xfId="381"/>
    <cellStyle name="Обычный 12 4" xfId="373"/>
    <cellStyle name="Обычный 13" xfId="50"/>
    <cellStyle name="Обычный 13 2" xfId="104"/>
    <cellStyle name="Обычный 13 2 2" xfId="108"/>
    <cellStyle name="Обычный 13 2 2 2" xfId="120"/>
    <cellStyle name="Обычный 13 2 2 2 2" xfId="141"/>
    <cellStyle name="Обычный 13 2 2 2 2 2" xfId="167"/>
    <cellStyle name="Обычный 13 2 2 2 2 2 2" xfId="193"/>
    <cellStyle name="Обычный 13 2 2 2 2 2 2 2" xfId="388"/>
    <cellStyle name="Обычный 13 2 2 2 2 2 3" xfId="318"/>
    <cellStyle name="Обычный 13 2 2 2 2 2 3 2" xfId="356"/>
    <cellStyle name="Обычный 13 2 2 2 2 2 4" xfId="327"/>
    <cellStyle name="Обычный 13 2 2 2 2 2 4 2" xfId="638"/>
    <cellStyle name="Обычный 13 2 2 2 2 2 4 3" xfId="678"/>
    <cellStyle name="Обычный 13 2 2 2 2 2 5" xfId="387"/>
    <cellStyle name="Обычный 13 2 2 2 2 3" xfId="178"/>
    <cellStyle name="Обычный 13 2 2 2 2 3 2" xfId="389"/>
    <cellStyle name="Обычный 13 2 2 2 2 4" xfId="286"/>
    <cellStyle name="Обычный 13 2 2 2 2 4 2" xfId="295"/>
    <cellStyle name="Обычный 13 2 2 2 2 4 2 2" xfId="311"/>
    <cellStyle name="Обычный 13 2 2 2 2 4 2 2 2" xfId="392"/>
    <cellStyle name="Обычный 13 2 2 2 2 4 2 2 3" xfId="634"/>
    <cellStyle name="Обычный 13 2 2 2 2 4 2 2 3 2" xfId="684"/>
    <cellStyle name="Обычный 13 2 2 2 2 4 2 3" xfId="391"/>
    <cellStyle name="Обычный 13 2 2 2 2 4 3" xfId="390"/>
    <cellStyle name="Обычный 13 2 2 2 2 5" xfId="309"/>
    <cellStyle name="Обычный 13 2 2 2 2 5 2" xfId="393"/>
    <cellStyle name="Обычный 13 2 2 2 2 5 3" xfId="632"/>
    <cellStyle name="Обычный 13 2 2 2 2 5 3 2" xfId="682"/>
    <cellStyle name="Обычный 13 2 2 2 2 6" xfId="336"/>
    <cellStyle name="Обычный 13 2 2 2 2 6 2" xfId="656"/>
    <cellStyle name="Обычный 13 2 2 2 2 7" xfId="386"/>
    <cellStyle name="Обычный 13 2 2 2 3" xfId="192"/>
    <cellStyle name="Обычный 13 2 2 2 3 2" xfId="394"/>
    <cellStyle name="Обычный 13 2 2 2 4" xfId="385"/>
    <cellStyle name="Обычный 13 2 2 3" xfId="191"/>
    <cellStyle name="Обычный 13 2 2 3 2" xfId="395"/>
    <cellStyle name="Обычный 13 2 2 4" xfId="384"/>
    <cellStyle name="Обычный 13 2 3" xfId="125"/>
    <cellStyle name="Обычный 13 2 3 2" xfId="129"/>
    <cellStyle name="Обычный 13 2 3 2 2" xfId="173"/>
    <cellStyle name="Обычный 13 2 3 2 2 2" xfId="196"/>
    <cellStyle name="Обычный 13 2 3 2 2 2 2" xfId="399"/>
    <cellStyle name="Обычный 13 2 3 2 2 3" xfId="324"/>
    <cellStyle name="Обычный 13 2 3 2 2 3 2" xfId="361"/>
    <cellStyle name="Обычный 13 2 3 2 2 3 3" xfId="659"/>
    <cellStyle name="Обычный 13 2 3 2 2 4" xfId="330"/>
    <cellStyle name="Обычный 13 2 3 2 2 4 2" xfId="641"/>
    <cellStyle name="Обычный 13 2 3 2 2 4 3" xfId="671"/>
    <cellStyle name="Обычный 13 2 3 2 2 5" xfId="398"/>
    <cellStyle name="Обычный 13 2 3 2 3" xfId="195"/>
    <cellStyle name="Обычный 13 2 3 2 3 2" xfId="400"/>
    <cellStyle name="Обычный 13 2 3 2 4" xfId="397"/>
    <cellStyle name="Обычный 13 2 3 3" xfId="146"/>
    <cellStyle name="Обычный 13 2 3 3 2" xfId="169"/>
    <cellStyle name="Обычный 13 2 3 3 2 2" xfId="198"/>
    <cellStyle name="Обычный 13 2 3 3 2 2 2" xfId="403"/>
    <cellStyle name="Обычный 13 2 3 3 2 3" xfId="320"/>
    <cellStyle name="Обычный 13 2 3 3 2 3 2" xfId="358"/>
    <cellStyle name="Обычный 13 2 3 3 2 4" xfId="329"/>
    <cellStyle name="Обычный 13 2 3 3 2 4 2" xfId="640"/>
    <cellStyle name="Обычный 13 2 3 3 2 4 3" xfId="676"/>
    <cellStyle name="Обычный 13 2 3 3 2 5" xfId="402"/>
    <cellStyle name="Обычный 13 2 3 3 3" xfId="197"/>
    <cellStyle name="Обычный 13 2 3 3 3 2" xfId="404"/>
    <cellStyle name="Обычный 13 2 3 3 4" xfId="401"/>
    <cellStyle name="Обычный 13 2 3 4" xfId="194"/>
    <cellStyle name="Обычный 13 2 3 4 2" xfId="405"/>
    <cellStyle name="Обычный 13 2 3 5" xfId="396"/>
    <cellStyle name="Обычный 13 2 4" xfId="190"/>
    <cellStyle name="Обычный 13 2 4 2" xfId="406"/>
    <cellStyle name="Обычный 13 2 5" xfId="293"/>
    <cellStyle name="Обычный 13 2 5 2" xfId="407"/>
    <cellStyle name="Обычный 13 2 5 3" xfId="635"/>
    <cellStyle name="Обычный 13 2 5 4" xfId="661"/>
    <cellStyle name="Обычный 13 2 6" xfId="383"/>
    <cellStyle name="Обычный 13 3" xfId="189"/>
    <cellStyle name="Обычный 13 3 2" xfId="408"/>
    <cellStyle name="Обычный 13 4" xfId="382"/>
    <cellStyle name="Обычный 14" xfId="52"/>
    <cellStyle name="Обычный 14 2" xfId="130"/>
    <cellStyle name="Обычный 14 2 2" xfId="155"/>
    <cellStyle name="Обычный 14 2 2 2" xfId="158"/>
    <cellStyle name="Обычный 14 2 2 2 2" xfId="202"/>
    <cellStyle name="Обычный 14 2 2 2 2 2" xfId="413"/>
    <cellStyle name="Обычный 14 2 2 2 3" xfId="290"/>
    <cellStyle name="Обычный 14 2 2 2 3 2" xfId="345"/>
    <cellStyle name="Обычный 14 2 2 2 3 3" xfId="414"/>
    <cellStyle name="Обычный 14 2 2 2 3 4" xfId="612"/>
    <cellStyle name="Обычный 14 2 2 2 4" xfId="412"/>
    <cellStyle name="Обычный 14 2 2 3" xfId="201"/>
    <cellStyle name="Обычный 14 2 2 3 2" xfId="415"/>
    <cellStyle name="Обычный 14 2 2 4" xfId="411"/>
    <cellStyle name="Обычный 14 2 3" xfId="200"/>
    <cellStyle name="Обычный 14 2 3 2" xfId="416"/>
    <cellStyle name="Обычный 14 2 4" xfId="410"/>
    <cellStyle name="Обычный 14 3" xfId="136"/>
    <cellStyle name="Обычный 14 3 2" xfId="203"/>
    <cellStyle name="Обычный 14 3 2 2" xfId="418"/>
    <cellStyle name="Обычный 14 3 3" xfId="333"/>
    <cellStyle name="Обычный 14 3 3 2" xfId="653"/>
    <cellStyle name="Обычный 14 3 4" xfId="417"/>
    <cellStyle name="Обычный 14 4" xfId="199"/>
    <cellStyle name="Обычный 14 4 2" xfId="419"/>
    <cellStyle name="Обычный 14 5" xfId="409"/>
    <cellStyle name="Обычный 15" xfId="54"/>
    <cellStyle name="Обычный 15 2" xfId="114"/>
    <cellStyle name="Обычный 15 2 2" xfId="134"/>
    <cellStyle name="Обычный 15 2 2 2" xfId="151"/>
    <cellStyle name="Обычный 15 2 2 2 2" xfId="207"/>
    <cellStyle name="Обычный 15 2 2 2 2 2" xfId="424"/>
    <cellStyle name="Обычный 15 2 2 2 3" xfId="288"/>
    <cellStyle name="Обычный 15 2 2 2 3 2" xfId="297"/>
    <cellStyle name="Обычный 15 2 2 2 3 2 2" xfId="426"/>
    <cellStyle name="Обычный 15 2 2 2 3 3" xfId="425"/>
    <cellStyle name="Обычный 15 2 2 2 4" xfId="316"/>
    <cellStyle name="Обычный 15 2 2 2 4 2" xfId="427"/>
    <cellStyle name="Обычный 15 2 2 2 4 3" xfId="651"/>
    <cellStyle name="Обычный 15 2 2 2 5" xfId="423"/>
    <cellStyle name="Обычный 15 2 2 3" xfId="206"/>
    <cellStyle name="Обычный 15 2 2 3 2" xfId="428"/>
    <cellStyle name="Обычный 15 2 2 4" xfId="422"/>
    <cellStyle name="Обычный 15 2 3" xfId="205"/>
    <cellStyle name="Обычный 15 2 3 2" xfId="429"/>
    <cellStyle name="Обычный 15 2 4" xfId="421"/>
    <cellStyle name="Обычный 15 3" xfId="204"/>
    <cellStyle name="Обычный 15 3 2" xfId="430"/>
    <cellStyle name="Обычный 15 4" xfId="420"/>
    <cellStyle name="Обычный 16" xfId="99"/>
    <cellStyle name="Обычный 16 2" xfId="116"/>
    <cellStyle name="Обычный 16 2 2" xfId="149"/>
    <cellStyle name="Обычный 16 2 2 2" xfId="210"/>
    <cellStyle name="Обычный 16 2 2 2 2" xfId="434"/>
    <cellStyle name="Обычный 16 2 2 3" xfId="433"/>
    <cellStyle name="Обычный 16 2 3" xfId="209"/>
    <cellStyle name="Обычный 16 2 3 2" xfId="435"/>
    <cellStyle name="Обычный 16 2 4" xfId="432"/>
    <cellStyle name="Обычный 16 3" xfId="162"/>
    <cellStyle name="Обычный 16 3 2" xfId="211"/>
    <cellStyle name="Обычный 16 3 2 2" xfId="437"/>
    <cellStyle name="Обычный 16 3 3" xfId="436"/>
    <cellStyle name="Обычный 16 4" xfId="208"/>
    <cellStyle name="Обычный 16 4 2" xfId="438"/>
    <cellStyle name="Обычный 16 5" xfId="431"/>
    <cellStyle name="Обычный 17" xfId="101"/>
    <cellStyle name="Обычный 17 2" xfId="212"/>
    <cellStyle name="Обычный 17 2 2" xfId="440"/>
    <cellStyle name="Обычный 17 3" xfId="439"/>
    <cellStyle name="Обычный 18" xfId="106"/>
    <cellStyle name="Обычный 18 2" xfId="122"/>
    <cellStyle name="Обычный 18 2 2" xfId="126"/>
    <cellStyle name="Обычный 18 2 2 2" xfId="170"/>
    <cellStyle name="Обычный 18 2 2 2 2" xfId="216"/>
    <cellStyle name="Обычный 18 2 2 2 2 2" xfId="445"/>
    <cellStyle name="Обычный 18 2 2 2 3" xfId="321"/>
    <cellStyle name="Обычный 18 2 2 2 3 2" xfId="359"/>
    <cellStyle name="Обычный 18 2 2 2 4" xfId="332"/>
    <cellStyle name="Обычный 18 2 2 2 4 2" xfId="643"/>
    <cellStyle name="Обычный 18 2 2 2 4 3" xfId="673"/>
    <cellStyle name="Обычный 18 2 2 2 5" xfId="444"/>
    <cellStyle name="Обычный 18 2 2 3" xfId="215"/>
    <cellStyle name="Обычный 18 2 2 3 2" xfId="446"/>
    <cellStyle name="Обычный 18 2 2 4" xfId="443"/>
    <cellStyle name="Обычный 18 2 3" xfId="143"/>
    <cellStyle name="Обычный 18 2 3 2" xfId="165"/>
    <cellStyle name="Обычный 18 2 3 2 2" xfId="218"/>
    <cellStyle name="Обычный 18 2 3 2 2 2" xfId="449"/>
    <cellStyle name="Обычный 18 2 3 2 3" xfId="22"/>
    <cellStyle name="Обычный 18 2 3 2 3 2" xfId="354"/>
    <cellStyle name="Обычный 18 2 3 2 4" xfId="325"/>
    <cellStyle name="Обычный 18 2 3 2 4 2" xfId="636"/>
    <cellStyle name="Обычный 18 2 3 2 4 2 2" xfId="674"/>
    <cellStyle name="Обычный 18 2 3 2 4 3" xfId="670"/>
    <cellStyle name="Обычный 18 2 3 2 5" xfId="448"/>
    <cellStyle name="Обычный 18 2 3 3" xfId="217"/>
    <cellStyle name="Обычный 18 2 3 3 2" xfId="450"/>
    <cellStyle name="Обычный 18 2 3 4" xfId="337"/>
    <cellStyle name="Обычный 18 2 3 4 2" xfId="657"/>
    <cellStyle name="Обычный 18 2 3 5" xfId="447"/>
    <cellStyle name="Обычный 18 2 4" xfId="214"/>
    <cellStyle name="Обычный 18 2 4 2" xfId="451"/>
    <cellStyle name="Обычный 18 2 5" xfId="442"/>
    <cellStyle name="Обычный 18 3" xfId="213"/>
    <cellStyle name="Обычный 18 3 2" xfId="452"/>
    <cellStyle name="Обычный 18 4" xfId="441"/>
    <cellStyle name="Обычный 19" xfId="118"/>
    <cellStyle name="Обычный 19 2" xfId="219"/>
    <cellStyle name="Обычный 19 2 2" xfId="454"/>
    <cellStyle name="Обычный 19 3" xfId="302"/>
    <cellStyle name="Обычный 19 3 2" xfId="455"/>
    <cellStyle name="Обычный 19 4" xfId="307"/>
    <cellStyle name="Обычный 19 4 2" xfId="312"/>
    <cellStyle name="Обычный 19 4 2 2" xfId="342"/>
    <cellStyle name="Обычный 19 4 2 2 2" xfId="348"/>
    <cellStyle name="Обычный 19 4 2 2 3" xfId="619"/>
    <cellStyle name="Обычный 19 4 2 2 4" xfId="620"/>
    <cellStyle name="Обычный 19 4 2 2 4 2" xfId="647"/>
    <cellStyle name="Обычный 19 4 2 2 4 3" xfId="668"/>
    <cellStyle name="Обычный 19 4 2 2 5" xfId="623"/>
    <cellStyle name="Обычный 19 4 2 2 5 2" xfId="629"/>
    <cellStyle name="Обычный 19 4 2 2 5 2 2" xfId="665"/>
    <cellStyle name="Обычный 19 4 2 2 5 3" xfId="650"/>
    <cellStyle name="Обычный 19 4 2 2 6" xfId="626"/>
    <cellStyle name="Обычный 19 4 2 2 7" xfId="644"/>
    <cellStyle name="Обычный 19 4 2 2 8" xfId="660"/>
    <cellStyle name="Обычный 19 4 2 2 9" xfId="679"/>
    <cellStyle name="Обычный 19 4 2 3" xfId="457"/>
    <cellStyle name="Обычный 19 4 2 4" xfId="617"/>
    <cellStyle name="Обычный 19 4 3" xfId="456"/>
    <cellStyle name="Обычный 19 5" xfId="453"/>
    <cellStyle name="Обычный 19 6" xfId="615"/>
    <cellStyle name="Обычный 2" xfId="3"/>
    <cellStyle name="Обычный 2 10" xfId="107"/>
    <cellStyle name="Обычный 2 10 2" xfId="123"/>
    <cellStyle name="Обычный 2 10 2 2" xfId="127"/>
    <cellStyle name="Обычный 2 10 2 2 2" xfId="172"/>
    <cellStyle name="Обычный 2 10 2 2 2 2" xfId="223"/>
    <cellStyle name="Обычный 2 10 2 2 2 2 2" xfId="462"/>
    <cellStyle name="Обычный 2 10 2 2 2 3" xfId="323"/>
    <cellStyle name="Обычный 2 10 2 2 2 3 2" xfId="360"/>
    <cellStyle name="Обычный 2 10 2 2 2 4" xfId="461"/>
    <cellStyle name="Обычный 2 10 2 2 3" xfId="222"/>
    <cellStyle name="Обычный 2 10 2 2 3 2" xfId="463"/>
    <cellStyle name="Обычный 2 10 2 2 4" xfId="460"/>
    <cellStyle name="Обычный 2 10 2 3" xfId="144"/>
    <cellStyle name="Обычный 2 10 2 3 2" xfId="166"/>
    <cellStyle name="Обычный 2 10 2 3 2 2" xfId="225"/>
    <cellStyle name="Обычный 2 10 2 3 2 2 2" xfId="466"/>
    <cellStyle name="Обычный 2 10 2 3 2 3" xfId="23"/>
    <cellStyle name="Обычный 2 10 2 3 2 3 2" xfId="355"/>
    <cellStyle name="Обычный 2 10 2 3 2 3 3" xfId="649"/>
    <cellStyle name="Обычный 2 10 2 3 2 3 4" xfId="662"/>
    <cellStyle name="Обычный 2 10 2 3 2 4" xfId="326"/>
    <cellStyle name="Обычный 2 10 2 3 2 4 2" xfId="637"/>
    <cellStyle name="Обычный 2 10 2 3 2 4 3" xfId="672"/>
    <cellStyle name="Обычный 2 10 2 3 2 5" xfId="465"/>
    <cellStyle name="Обычный 2 10 2 3 3" xfId="224"/>
    <cellStyle name="Обычный 2 10 2 3 3 2" xfId="467"/>
    <cellStyle name="Обычный 2 10 2 3 4" xfId="335"/>
    <cellStyle name="Обычный 2 10 2 3 4 2" xfId="655"/>
    <cellStyle name="Обычный 2 10 2 3 5" xfId="464"/>
    <cellStyle name="Обычный 2 10 2 4" xfId="221"/>
    <cellStyle name="Обычный 2 10 2 4 2" xfId="468"/>
    <cellStyle name="Обычный 2 10 2 5" xfId="459"/>
    <cellStyle name="Обычный 2 10 3" xfId="140"/>
    <cellStyle name="Обычный 2 10 3 2" xfId="176"/>
    <cellStyle name="Обычный 2 10 3 2 2" xfId="227"/>
    <cellStyle name="Обычный 2 10 3 2 2 2" xfId="471"/>
    <cellStyle name="Обычный 2 10 3 2 3" xfId="470"/>
    <cellStyle name="Обычный 2 10 3 3" xfId="226"/>
    <cellStyle name="Обычный 2 10 3 3 2" xfId="472"/>
    <cellStyle name="Обычный 2 10 3 4" xfId="469"/>
    <cellStyle name="Обычный 2 10 4" xfId="220"/>
    <cellStyle name="Обычный 2 10 4 2" xfId="473"/>
    <cellStyle name="Обычный 2 10 5" xfId="458"/>
    <cellStyle name="Обычный 2 11" xfId="119"/>
    <cellStyle name="Обычный 2 11 2" xfId="228"/>
    <cellStyle name="Обычный 2 11 2 2" xfId="475"/>
    <cellStyle name="Обычный 2 11 3" xfId="304"/>
    <cellStyle name="Обычный 2 11 3 2" xfId="476"/>
    <cellStyle name="Обычный 2 11 4" xfId="308"/>
    <cellStyle name="Обычный 2 11 4 2" xfId="313"/>
    <cellStyle name="Обычный 2 11 4 2 2" xfId="478"/>
    <cellStyle name="Обычный 2 11 4 3" xfId="477"/>
    <cellStyle name="Обычный 2 11 5" xfId="343"/>
    <cellStyle name="Обычный 2 11 5 2" xfId="349"/>
    <cellStyle name="Обычный 2 11 5 3" xfId="621"/>
    <cellStyle name="Обычный 2 11 5 3 2" xfId="648"/>
    <cellStyle name="Обычный 2 11 5 3 3" xfId="669"/>
    <cellStyle name="Обычный 2 11 5 4" xfId="624"/>
    <cellStyle name="Обычный 2 11 5 4 2" xfId="630"/>
    <cellStyle name="Обычный 2 11 5 4 2 2" xfId="666"/>
    <cellStyle name="Обычный 2 11 5 5" xfId="627"/>
    <cellStyle name="Обычный 2 11 5 6" xfId="645"/>
    <cellStyle name="Обычный 2 11 5 7" xfId="663"/>
    <cellStyle name="Обычный 2 11 5 8" xfId="680"/>
    <cellStyle name="Обычный 2 11 6" xfId="474"/>
    <cellStyle name="Обычный 2 11 7" xfId="616"/>
    <cellStyle name="Обычный 2 12" xfId="139"/>
    <cellStyle name="Обычный 2 12 2" xfId="175"/>
    <cellStyle name="Обычный 2 12 2 2" xfId="230"/>
    <cellStyle name="Обычный 2 12 2 2 2" xfId="481"/>
    <cellStyle name="Обычный 2 12 2 3" xfId="480"/>
    <cellStyle name="Обычный 2 12 3" xfId="229"/>
    <cellStyle name="Обычный 2 12 3 2" xfId="482"/>
    <cellStyle name="Обычный 2 12 4" xfId="479"/>
    <cellStyle name="Обычный 2 2" xfId="16"/>
    <cellStyle name="Обычный 2 2 2" xfId="231"/>
    <cellStyle name="Обычный 2 2 2 2" xfId="484"/>
    <cellStyle name="Обычный 2 2 3" xfId="300"/>
    <cellStyle name="Обычный 2 2 3 2" xfId="485"/>
    <cellStyle name="Обычный 2 2 4" xfId="483"/>
    <cellStyle name="Обычный 2 2 5" xfId="43"/>
    <cellStyle name="Обычный 2 3" xfId="46"/>
    <cellStyle name="Обычный 2 3 2" xfId="232"/>
    <cellStyle name="Обычный 2 3 2 2" xfId="487"/>
    <cellStyle name="Обычный 2 3 3" xfId="486"/>
    <cellStyle name="Обычный 2 4" xfId="49"/>
    <cellStyle name="Обычный 2 4 2" xfId="133"/>
    <cellStyle name="Обычный 2 4 2 2" xfId="154"/>
    <cellStyle name="Обычный 2 4 2 2 2" xfId="235"/>
    <cellStyle name="Обычный 2 4 2 2 2 2" xfId="491"/>
    <cellStyle name="Обычный 2 4 2 2 3" xfId="490"/>
    <cellStyle name="Обычный 2 4 2 3" xfId="234"/>
    <cellStyle name="Обычный 2 4 2 3 2" xfId="492"/>
    <cellStyle name="Обычный 2 4 2 4" xfId="489"/>
    <cellStyle name="Обычный 2 4 3" xfId="233"/>
    <cellStyle name="Обычный 2 4 3 2" xfId="493"/>
    <cellStyle name="Обычный 2 4 4" xfId="488"/>
    <cellStyle name="Обычный 2 5" xfId="51"/>
    <cellStyle name="Обычный 2 5 2" xfId="105"/>
    <cellStyle name="Обычный 2 5 2 2" xfId="109"/>
    <cellStyle name="Обычный 2 5 2 2 2" xfId="121"/>
    <cellStyle name="Обычный 2 5 2 2 2 2" xfId="142"/>
    <cellStyle name="Обычный 2 5 2 2 2 2 2" xfId="171"/>
    <cellStyle name="Обычный 2 5 2 2 2 2 2 2" xfId="240"/>
    <cellStyle name="Обычный 2 5 2 2 2 2 2 2 2" xfId="500"/>
    <cellStyle name="Обычный 2 5 2 2 2 2 2 3" xfId="322"/>
    <cellStyle name="Обычный 2 5 2 2 2 2 2 3 2" xfId="501"/>
    <cellStyle name="Обычный 2 5 2 2 2 2 2 4" xfId="499"/>
    <cellStyle name="Обычный 2 5 2 2 2 2 3" xfId="179"/>
    <cellStyle name="Обычный 2 5 2 2 2 2 3 2" xfId="502"/>
    <cellStyle name="Обычный 2 5 2 2 2 2 4" xfId="287"/>
    <cellStyle name="Обычный 2 5 2 2 2 2 4 2" xfId="296"/>
    <cellStyle name="Обычный 2 5 2 2 2 2 4 2 2" xfId="504"/>
    <cellStyle name="Обычный 2 5 2 2 2 2 4 3" xfId="503"/>
    <cellStyle name="Обычный 2 5 2 2 2 2 5" xfId="310"/>
    <cellStyle name="Обычный 2 5 2 2 2 2 5 2" xfId="505"/>
    <cellStyle name="Обычный 2 5 2 2 2 2 5 3" xfId="633"/>
    <cellStyle name="Обычный 2 5 2 2 2 2 5 3 2" xfId="683"/>
    <cellStyle name="Обычный 2 5 2 2 2 2 6" xfId="498"/>
    <cellStyle name="Обычный 2 5 2 2 2 3" xfId="239"/>
    <cellStyle name="Обычный 2 5 2 2 2 3 2" xfId="506"/>
    <cellStyle name="Обычный 2 5 2 2 2 4" xfId="497"/>
    <cellStyle name="Обычный 2 5 2 2 3" xfId="238"/>
    <cellStyle name="Обычный 2 5 2 2 3 2" xfId="507"/>
    <cellStyle name="Обычный 2 5 2 2 4" xfId="496"/>
    <cellStyle name="Обычный 2 5 2 3" xfId="124"/>
    <cellStyle name="Обычный 2 5 2 3 2" xfId="128"/>
    <cellStyle name="Обычный 2 5 2 3 2 2" xfId="242"/>
    <cellStyle name="Обычный 2 5 2 3 2 2 2" xfId="510"/>
    <cellStyle name="Обычный 2 5 2 3 2 3" xfId="509"/>
    <cellStyle name="Обычный 2 5 2 3 3" xfId="145"/>
    <cellStyle name="Обычный 2 5 2 3 3 2" xfId="168"/>
    <cellStyle name="Обычный 2 5 2 3 3 2 2" xfId="244"/>
    <cellStyle name="Обычный 2 5 2 3 3 2 2 2" xfId="513"/>
    <cellStyle name="Обычный 2 5 2 3 3 2 3" xfId="319"/>
    <cellStyle name="Обычный 2 5 2 3 3 2 3 2" xfId="357"/>
    <cellStyle name="Обычный 2 5 2 3 3 2 4" xfId="328"/>
    <cellStyle name="Обычный 2 5 2 3 3 2 4 2" xfId="639"/>
    <cellStyle name="Обычный 2 5 2 3 3 2 4 3" xfId="675"/>
    <cellStyle name="Обычный 2 5 2 3 3 2 5" xfId="512"/>
    <cellStyle name="Обычный 2 5 2 3 3 3" xfId="243"/>
    <cellStyle name="Обычный 2 5 2 3 3 3 2" xfId="514"/>
    <cellStyle name="Обычный 2 5 2 3 3 4" xfId="338"/>
    <cellStyle name="Обычный 2 5 2 3 3 4 2" xfId="658"/>
    <cellStyle name="Обычный 2 5 2 3 3 5" xfId="511"/>
    <cellStyle name="Обычный 2 5 2 3 4" xfId="241"/>
    <cellStyle name="Обычный 2 5 2 3 4 2" xfId="515"/>
    <cellStyle name="Обычный 2 5 2 3 5" xfId="508"/>
    <cellStyle name="Обычный 2 5 2 4" xfId="237"/>
    <cellStyle name="Обычный 2 5 2 4 2" xfId="516"/>
    <cellStyle name="Обычный 2 5 2 5" xfId="294"/>
    <cellStyle name="Обычный 2 5 2 5 2" xfId="517"/>
    <cellStyle name="Обычный 2 5 2 5 3" xfId="667"/>
    <cellStyle name="Обычный 2 5 2 6" xfId="495"/>
    <cellStyle name="Обычный 2 5 3" xfId="236"/>
    <cellStyle name="Обычный 2 5 3 2" xfId="518"/>
    <cellStyle name="Обычный 2 5 4" xfId="494"/>
    <cellStyle name="Обычный 2 6" xfId="53"/>
    <cellStyle name="Обычный 2 6 2" xfId="131"/>
    <cellStyle name="Обычный 2 6 2 2" xfId="156"/>
    <cellStyle name="Обычный 2 6 2 2 2" xfId="159"/>
    <cellStyle name="Обычный 2 6 2 2 2 2" xfId="248"/>
    <cellStyle name="Обычный 2 6 2 2 2 2 2" xfId="523"/>
    <cellStyle name="Обычный 2 6 2 2 2 3" xfId="291"/>
    <cellStyle name="Обычный 2 6 2 2 2 3 2" xfId="346"/>
    <cellStyle name="Обычный 2 6 2 2 2 3 3" xfId="524"/>
    <cellStyle name="Обычный 2 6 2 2 2 3 4" xfId="613"/>
    <cellStyle name="Обычный 2 6 2 2 2 4" xfId="522"/>
    <cellStyle name="Обычный 2 6 2 2 3" xfId="247"/>
    <cellStyle name="Обычный 2 6 2 2 3 2" xfId="525"/>
    <cellStyle name="Обычный 2 6 2 2 4" xfId="521"/>
    <cellStyle name="Обычный 2 6 2 3" xfId="246"/>
    <cellStyle name="Обычный 2 6 2 3 2" xfId="526"/>
    <cellStyle name="Обычный 2 6 2 4" xfId="520"/>
    <cellStyle name="Обычный 2 6 3" xfId="137"/>
    <cellStyle name="Обычный 2 6 3 2" xfId="249"/>
    <cellStyle name="Обычный 2 6 3 2 2" xfId="528"/>
    <cellStyle name="Обычный 2 6 3 3" xfId="334"/>
    <cellStyle name="Обычный 2 6 3 3 2" xfId="654"/>
    <cellStyle name="Обычный 2 6 3 4" xfId="527"/>
    <cellStyle name="Обычный 2 6 4" xfId="245"/>
    <cellStyle name="Обычный 2 6 4 2" xfId="529"/>
    <cellStyle name="Обычный 2 6 5" xfId="519"/>
    <cellStyle name="Обычный 2 7" xfId="55"/>
    <cellStyle name="Обычный 2 7 2" xfId="115"/>
    <cellStyle name="Обычный 2 7 2 2" xfId="135"/>
    <cellStyle name="Обычный 2 7 2 2 2" xfId="152"/>
    <cellStyle name="Обычный 2 7 2 2 2 2" xfId="253"/>
    <cellStyle name="Обычный 2 7 2 2 2 2 2" xfId="534"/>
    <cellStyle name="Обычный 2 7 2 2 2 3" xfId="289"/>
    <cellStyle name="Обычный 2 7 2 2 2 3 2" xfId="298"/>
    <cellStyle name="Обычный 2 7 2 2 2 3 2 2" xfId="536"/>
    <cellStyle name="Обычный 2 7 2 2 2 3 3" xfId="535"/>
    <cellStyle name="Обычный 2 7 2 2 2 4" xfId="317"/>
    <cellStyle name="Обычный 2 7 2 2 2 4 2" xfId="537"/>
    <cellStyle name="Обычный 2 7 2 2 2 4 3" xfId="652"/>
    <cellStyle name="Обычный 2 7 2 2 2 5" xfId="344"/>
    <cellStyle name="Обычный 2 7 2 2 2 5 2" xfId="350"/>
    <cellStyle name="Обычный 2 7 2 2 2 5 3" xfId="622"/>
    <cellStyle name="Обычный 2 7 2 2 2 5 4" xfId="625"/>
    <cellStyle name="Обычный 2 7 2 2 2 5 4 2" xfId="631"/>
    <cellStyle name="Обычный 2 7 2 2 2 5 5" xfId="628"/>
    <cellStyle name="Обычный 2 7 2 2 2 5 6" xfId="646"/>
    <cellStyle name="Обычный 2 7 2 2 2 5 7" xfId="664"/>
    <cellStyle name="Обычный 2 7 2 2 2 5 8" xfId="681"/>
    <cellStyle name="Обычный 2 7 2 2 2 6" xfId="533"/>
    <cellStyle name="Обычный 2 7 2 2 2 7" xfId="618"/>
    <cellStyle name="Обычный 2 7 2 2 3" xfId="252"/>
    <cellStyle name="Обычный 2 7 2 2 3 2" xfId="538"/>
    <cellStyle name="Обычный 2 7 2 2 4" xfId="532"/>
    <cellStyle name="Обычный 2 7 2 3" xfId="251"/>
    <cellStyle name="Обычный 2 7 2 3 2" xfId="539"/>
    <cellStyle name="Обычный 2 7 2 4" xfId="531"/>
    <cellStyle name="Обычный 2 7 3" xfId="250"/>
    <cellStyle name="Обычный 2 7 3 2" xfId="540"/>
    <cellStyle name="Обычный 2 7 4" xfId="530"/>
    <cellStyle name="Обычный 2 8" xfId="100"/>
    <cellStyle name="Обычный 2 8 2" xfId="117"/>
    <cellStyle name="Обычный 2 8 2 2" xfId="150"/>
    <cellStyle name="Обычный 2 8 2 2 2" xfId="256"/>
    <cellStyle name="Обычный 2 8 2 2 2 2" xfId="544"/>
    <cellStyle name="Обычный 2 8 2 2 3" xfId="543"/>
    <cellStyle name="Обычный 2 8 2 3" xfId="255"/>
    <cellStyle name="Обычный 2 8 2 3 2" xfId="545"/>
    <cellStyle name="Обычный 2 8 2 4" xfId="542"/>
    <cellStyle name="Обычный 2 8 3" xfId="163"/>
    <cellStyle name="Обычный 2 8 3 2" xfId="257"/>
    <cellStyle name="Обычный 2 8 3 2 2" xfId="547"/>
    <cellStyle name="Обычный 2 8 3 3" xfId="546"/>
    <cellStyle name="Обычный 2 8 4" xfId="254"/>
    <cellStyle name="Обычный 2 8 4 2" xfId="548"/>
    <cellStyle name="Обычный 2 8 5" xfId="541"/>
    <cellStyle name="Обычный 2 9" xfId="102"/>
    <cellStyle name="Обычный 2 9 2" xfId="148"/>
    <cellStyle name="Обычный 2 9 2 2" xfId="259"/>
    <cellStyle name="Обычный 2 9 2 2 2" xfId="551"/>
    <cellStyle name="Обычный 2 9 2 3" xfId="339"/>
    <cellStyle name="Обычный 2 9 2 4" xfId="550"/>
    <cellStyle name="Обычный 2 9 3" xfId="258"/>
    <cellStyle name="Обычный 2 9 3 2" xfId="552"/>
    <cellStyle name="Обычный 2 9 4" xfId="549"/>
    <cellStyle name="Обычный 20" xfId="138"/>
    <cellStyle name="Обычный 20 2" xfId="174"/>
    <cellStyle name="Обычный 20 2 2" xfId="261"/>
    <cellStyle name="Обычный 20 2 2 2" xfId="555"/>
    <cellStyle name="Обычный 20 2 3" xfId="554"/>
    <cellStyle name="Обычный 20 3" xfId="260"/>
    <cellStyle name="Обычный 20 3 2" xfId="556"/>
    <cellStyle name="Обычный 20 4" xfId="553"/>
    <cellStyle name="Обычный 21" xfId="177"/>
    <cellStyle name="Обычный 21 2" xfId="557"/>
    <cellStyle name="Обычный 22" xfId="353"/>
    <cellStyle name="Обычный 3" xfId="4"/>
    <cellStyle name="Обычный 3 2" xfId="28"/>
    <cellStyle name="Обычный 3 2 2" xfId="29"/>
    <cellStyle name="Обычный 3 2 2 2" xfId="111"/>
    <cellStyle name="Обычный 3 2 2 2 2" xfId="265"/>
    <cellStyle name="Обычный 3 2 2 2 2 2" xfId="562"/>
    <cellStyle name="Обычный 3 2 2 2 3" xfId="561"/>
    <cellStyle name="Обычный 3 2 2 3" xfId="112"/>
    <cellStyle name="Обычный 3 2 2 3 2" xfId="266"/>
    <cellStyle name="Обычный 3 2 2 3 2 2" xfId="564"/>
    <cellStyle name="Обычный 3 2 2 3 3" xfId="563"/>
    <cellStyle name="Обычный 3 2 2 4" xfId="264"/>
    <cellStyle name="Обычный 3 2 2 4 2" xfId="565"/>
    <cellStyle name="Обычный 3 2 2 5" xfId="560"/>
    <cellStyle name="Обычный 3 2 3" xfId="32"/>
    <cellStyle name="Обычный 3 2 3 2" xfId="31"/>
    <cellStyle name="Обычный 3 2 3 2 2" xfId="113"/>
    <cellStyle name="Обычный 3 2 3 2 2 2" xfId="269"/>
    <cellStyle name="Обычный 3 2 3 2 2 2 2" xfId="569"/>
    <cellStyle name="Обычный 3 2 3 2 2 3" xfId="568"/>
    <cellStyle name="Обычный 3 2 3 2 3" xfId="268"/>
    <cellStyle name="Обычный 3 2 3 2 3 2" xfId="570"/>
    <cellStyle name="Обычный 3 2 3 2 4" xfId="567"/>
    <cellStyle name="Обычный 3 2 3 3" xfId="267"/>
    <cellStyle name="Обычный 3 2 3 3 2" xfId="571"/>
    <cellStyle name="Обычный 3 2 3 4" xfId="566"/>
    <cellStyle name="Обычный 3 2 4" xfId="263"/>
    <cellStyle name="Обычный 3 2 4 2" xfId="572"/>
    <cellStyle name="Обычный 3 2 5" xfId="559"/>
    <cellStyle name="Обычный 3 3" xfId="56"/>
    <cellStyle name="Обычный 3 4" xfId="262"/>
    <cellStyle name="Обычный 3 4 2" xfId="573"/>
    <cellStyle name="Обычный 3 5" xfId="558"/>
    <cellStyle name="Обычный 4" xfId="10"/>
    <cellStyle name="Обычный 4 2" xfId="44"/>
    <cellStyle name="Обычный 4 2 2" xfId="110"/>
    <cellStyle name="Обычный 4 2 2 2" xfId="157"/>
    <cellStyle name="Обычный 4 2 2 2 2" xfId="273"/>
    <cellStyle name="Обычный 4 2 2 2 2 2" xfId="578"/>
    <cellStyle name="Обычный 4 2 2 2 3" xfId="331"/>
    <cellStyle name="Обычный 4 2 2 2 3 2" xfId="642"/>
    <cellStyle name="Обычный 4 2 2 2 3 3" xfId="677"/>
    <cellStyle name="Обычный 4 2 2 2 4" xfId="577"/>
    <cellStyle name="Обычный 4 2 2 3" xfId="272"/>
    <cellStyle name="Обычный 4 2 2 3 2" xfId="579"/>
    <cellStyle name="Обычный 4 2 2 4" xfId="576"/>
    <cellStyle name="Обычный 4 2 3" xfId="271"/>
    <cellStyle name="Обычный 4 2 3 2" xfId="580"/>
    <cellStyle name="Обычный 4 2 4" xfId="575"/>
    <cellStyle name="Обычный 4 3" xfId="57"/>
    <cellStyle name="Обычный 4 4" xfId="270"/>
    <cellStyle name="Обычный 4 4 2" xfId="581"/>
    <cellStyle name="Обычный 4 5" xfId="574"/>
    <cellStyle name="Обычный 4 6" xfId="26"/>
    <cellStyle name="Обычный 5" xfId="35"/>
    <cellStyle name="Обычный 5 2" xfId="274"/>
    <cellStyle name="Обычный 5 2 2" xfId="583"/>
    <cellStyle name="Обычный 5 3" xfId="582"/>
    <cellStyle name="Обычный 6" xfId="40"/>
    <cellStyle name="Обычный 6 2" xfId="275"/>
    <cellStyle name="Обычный 6 2 2" xfId="585"/>
    <cellStyle name="Обычный 6 3" xfId="584"/>
    <cellStyle name="Обычный 7" xfId="25"/>
    <cellStyle name="Обычный 7 2" xfId="38"/>
    <cellStyle name="Обычный 7 2 2" xfId="39"/>
    <cellStyle name="Обычный 7 2 2 2" xfId="164"/>
    <cellStyle name="Обычный 7 2 2 2 2" xfId="279"/>
    <cellStyle name="Обычный 7 2 2 2 2 2" xfId="590"/>
    <cellStyle name="Обычный 7 2 2 2 3" xfId="301"/>
    <cellStyle name="Обычный 7 2 2 2 3 2" xfId="591"/>
    <cellStyle name="Обычный 7 2 2 2 4" xfId="305"/>
    <cellStyle name="Обычный 7 2 2 2 4 2" xfId="315"/>
    <cellStyle name="Обычный 7 2 2 2 4 2 2" xfId="340"/>
    <cellStyle name="Обычный 7 2 2 2 4 2 2 2" xfId="352"/>
    <cellStyle name="Обычный 7 2 2 2 4 2 3" xfId="593"/>
    <cellStyle name="Обычный 7 2 2 2 4 3" xfId="592"/>
    <cellStyle name="Обычный 7 2 2 2 5" xfId="589"/>
    <cellStyle name="Обычный 7 2 2 3" xfId="278"/>
    <cellStyle name="Обычный 7 2 2 3 2" xfId="594"/>
    <cellStyle name="Обычный 7 2 2 4" xfId="588"/>
    <cellStyle name="Обычный 7 2 3" xfId="161"/>
    <cellStyle name="Обычный 7 2 3 2" xfId="280"/>
    <cellStyle name="Обычный 7 2 3 2 2" xfId="596"/>
    <cellStyle name="Обычный 7 2 3 3" xfId="595"/>
    <cellStyle name="Обычный 7 2 4" xfId="277"/>
    <cellStyle name="Обычный 7 2 4 2" xfId="597"/>
    <cellStyle name="Обычный 7 2 5" xfId="587"/>
    <cellStyle name="Обычный 7 3" xfId="276"/>
    <cellStyle name="Обычный 7 3 2" xfId="598"/>
    <cellStyle name="Обычный 7 4" xfId="586"/>
    <cellStyle name="Обычный 8" xfId="41"/>
    <cellStyle name="Обычный 8 2" xfId="27"/>
    <cellStyle name="Обычный 8 2 2" xfId="30"/>
    <cellStyle name="Обычный 8 2 2 2" xfId="283"/>
    <cellStyle name="Обычный 8 2 2 2 2" xfId="602"/>
    <cellStyle name="Обычный 8 2 2 3" xfId="303"/>
    <cellStyle name="Обычный 8 2 2 3 2" xfId="603"/>
    <cellStyle name="Обычный 8 2 2 4" xfId="306"/>
    <cellStyle name="Обычный 8 2 2 4 2" xfId="314"/>
    <cellStyle name="Обычный 8 2 2 4 2 2" xfId="341"/>
    <cellStyle name="Обычный 8 2 2 4 2 2 2" xfId="351"/>
    <cellStyle name="Обычный 8 2 2 4 2 3" xfId="605"/>
    <cellStyle name="Обычный 8 2 2 4 3" xfId="604"/>
    <cellStyle name="Обычный 8 2 2 5" xfId="601"/>
    <cellStyle name="Обычный 8 2 3" xfId="282"/>
    <cellStyle name="Обычный 8 2 3 2" xfId="606"/>
    <cellStyle name="Обычный 8 2 4" xfId="600"/>
    <cellStyle name="Обычный 8 3" xfId="281"/>
    <cellStyle name="Обычный 8 3 2" xfId="607"/>
    <cellStyle name="Обычный 8 4" xfId="599"/>
    <cellStyle name="Обычный 9" xfId="33"/>
    <cellStyle name="Обычный 9 2" xfId="24"/>
    <cellStyle name="Обычный 9 2 2" xfId="285"/>
    <cellStyle name="Обычный 9 2 2 2" xfId="610"/>
    <cellStyle name="Обычный 9 2 3" xfId="609"/>
    <cellStyle name="Обычный 9 3" xfId="284"/>
    <cellStyle name="Обычный 9 3 2" xfId="611"/>
    <cellStyle name="Обычный 9 4" xfId="608"/>
    <cellStyle name="Обычный_Domestic 010611_v3_11.05.11" xfId="5"/>
    <cellStyle name="Обычный_pltc" xfId="6"/>
    <cellStyle name="Обычный_Price m2" xfId="18"/>
    <cellStyle name="Обычный_TCkatalog" xfId="7"/>
    <cellStyle name="Обычный_Лист2" xfId="17"/>
    <cellStyle name="Обычный_Прайс-листы отдела продаж 24.04.02" xfId="8"/>
    <cellStyle name="Процентный" xfId="21" builtinId="5"/>
    <cellStyle name="Процентный 2" xfId="9"/>
    <cellStyle name="Процентный 3" xfId="12"/>
    <cellStyle name="Тысячи [0]_figures" xfId="14"/>
    <cellStyle name="Тысячи_figures" xfId="15"/>
    <cellStyle name="Финансовый 2" xfId="36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ockwool.ru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rockwool.ru" TargetMode="External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rockwool.ru" TargetMode="External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rockwool.ru" TargetMode="External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ockwool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www.rockwool.ru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rockwool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666415</xdr:colOff>
      <xdr:row>0</xdr:row>
      <xdr:rowOff>35720</xdr:rowOff>
    </xdr:from>
    <xdr:to>
      <xdr:col>11</xdr:col>
      <xdr:colOff>815974</xdr:colOff>
      <xdr:row>1</xdr:row>
      <xdr:rowOff>119063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86290" y="35720"/>
          <a:ext cx="2364122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pic>
      <xdr:nvPicPr>
        <xdr:cNvPr id="2" name="Picture 7" descr="roc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58550" y="3295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238125</xdr:colOff>
      <xdr:row>0</xdr:row>
      <xdr:rowOff>35721</xdr:rowOff>
    </xdr:from>
    <xdr:to>
      <xdr:col>11</xdr:col>
      <xdr:colOff>821482</xdr:colOff>
      <xdr:row>1</xdr:row>
      <xdr:rowOff>107158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22469" y="35721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557893</xdr:colOff>
      <xdr:row>0</xdr:row>
      <xdr:rowOff>40822</xdr:rowOff>
    </xdr:from>
    <xdr:to>
      <xdr:col>5</xdr:col>
      <xdr:colOff>955852</xdr:colOff>
      <xdr:row>1</xdr:row>
      <xdr:rowOff>110558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30343" y="40822"/>
          <a:ext cx="2360109" cy="269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154779</xdr:colOff>
      <xdr:row>0</xdr:row>
      <xdr:rowOff>35720</xdr:rowOff>
    </xdr:from>
    <xdr:to>
      <xdr:col>13</xdr:col>
      <xdr:colOff>821480</xdr:colOff>
      <xdr:row>1</xdr:row>
      <xdr:rowOff>107157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8779" y="35720"/>
          <a:ext cx="2362151" cy="271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50800</xdr:rowOff>
    </xdr:from>
    <xdr:to>
      <xdr:col>1</xdr:col>
      <xdr:colOff>2711450</xdr:colOff>
      <xdr:row>2</xdr:row>
      <xdr:rowOff>114300</xdr:rowOff>
    </xdr:to>
    <xdr:pic>
      <xdr:nvPicPr>
        <xdr:cNvPr id="3" name="Picture 2" descr="logo-ROCKFACADE_s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500" y="50800"/>
          <a:ext cx="264795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81643</xdr:colOff>
      <xdr:row>0</xdr:row>
      <xdr:rowOff>40822</xdr:rowOff>
    </xdr:from>
    <xdr:to>
      <xdr:col>6</xdr:col>
      <xdr:colOff>1323245</xdr:colOff>
      <xdr:row>1</xdr:row>
      <xdr:rowOff>164986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97143" y="40822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23133</xdr:colOff>
      <xdr:row>0</xdr:row>
      <xdr:rowOff>0</xdr:rowOff>
    </xdr:from>
    <xdr:to>
      <xdr:col>0</xdr:col>
      <xdr:colOff>2115911</xdr:colOff>
      <xdr:row>2</xdr:row>
      <xdr:rowOff>47625</xdr:rowOff>
    </xdr:to>
    <xdr:pic>
      <xdr:nvPicPr>
        <xdr:cNvPr id="2" name="Picture 3" descr="logo-ROCKFACADE_s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133" y="0"/>
          <a:ext cx="2092778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2326820</xdr:colOff>
      <xdr:row>0</xdr:row>
      <xdr:rowOff>40821</xdr:rowOff>
    </xdr:from>
    <xdr:to>
      <xdr:col>9</xdr:col>
      <xdr:colOff>629280</xdr:colOff>
      <xdr:row>1</xdr:row>
      <xdr:rowOff>110557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10499" y="40821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23133</xdr:colOff>
      <xdr:row>0</xdr:row>
      <xdr:rowOff>0</xdr:rowOff>
    </xdr:from>
    <xdr:to>
      <xdr:col>0</xdr:col>
      <xdr:colOff>2115911</xdr:colOff>
      <xdr:row>2</xdr:row>
      <xdr:rowOff>47625</xdr:rowOff>
    </xdr:to>
    <xdr:pic>
      <xdr:nvPicPr>
        <xdr:cNvPr id="5" name="Picture 3" descr="logo-ROCKFACADE_s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133" y="0"/>
          <a:ext cx="2092778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2326820</xdr:colOff>
      <xdr:row>0</xdr:row>
      <xdr:rowOff>40821</xdr:rowOff>
    </xdr:from>
    <xdr:to>
      <xdr:col>9</xdr:col>
      <xdr:colOff>629280</xdr:colOff>
      <xdr:row>1</xdr:row>
      <xdr:rowOff>110557</xdr:rowOff>
    </xdr:to>
    <xdr:pic>
      <xdr:nvPicPr>
        <xdr:cNvPr id="6" name="Picture 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4645" y="40821"/>
          <a:ext cx="2350585" cy="269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595312</xdr:colOff>
      <xdr:row>0</xdr:row>
      <xdr:rowOff>35720</xdr:rowOff>
    </xdr:from>
    <xdr:to>
      <xdr:col>11</xdr:col>
      <xdr:colOff>863934</xdr:colOff>
      <xdr:row>1</xdr:row>
      <xdr:rowOff>119063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15187" y="35720"/>
          <a:ext cx="2364122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642939</xdr:colOff>
      <xdr:row>0</xdr:row>
      <xdr:rowOff>35720</xdr:rowOff>
    </xdr:from>
    <xdr:to>
      <xdr:col>11</xdr:col>
      <xdr:colOff>857251</xdr:colOff>
      <xdr:row>1</xdr:row>
      <xdr:rowOff>119063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5220" y="35720"/>
          <a:ext cx="2357437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342114</xdr:colOff>
      <xdr:row>0</xdr:row>
      <xdr:rowOff>35720</xdr:rowOff>
    </xdr:from>
    <xdr:to>
      <xdr:col>11</xdr:col>
      <xdr:colOff>816308</xdr:colOff>
      <xdr:row>1</xdr:row>
      <xdr:rowOff>142875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0583" y="35720"/>
          <a:ext cx="2569694" cy="297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428675</xdr:colOff>
      <xdr:row>0</xdr:row>
      <xdr:rowOff>35718</xdr:rowOff>
    </xdr:from>
    <xdr:to>
      <xdr:col>11</xdr:col>
      <xdr:colOff>690563</xdr:colOff>
      <xdr:row>1</xdr:row>
      <xdr:rowOff>119061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89019" y="35718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35720</xdr:rowOff>
    </xdr:from>
    <xdr:to>
      <xdr:col>11</xdr:col>
      <xdr:colOff>690513</xdr:colOff>
      <xdr:row>1</xdr:row>
      <xdr:rowOff>119063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0" y="35720"/>
          <a:ext cx="2347863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523876</xdr:colOff>
      <xdr:row>0</xdr:row>
      <xdr:rowOff>35720</xdr:rowOff>
    </xdr:from>
    <xdr:to>
      <xdr:col>11</xdr:col>
      <xdr:colOff>785764</xdr:colOff>
      <xdr:row>1</xdr:row>
      <xdr:rowOff>119063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1" y="35720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35719</xdr:rowOff>
    </xdr:from>
    <xdr:to>
      <xdr:col>11</xdr:col>
      <xdr:colOff>785763</xdr:colOff>
      <xdr:row>1</xdr:row>
      <xdr:rowOff>119062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08094" y="35719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35719</xdr:rowOff>
    </xdr:from>
    <xdr:to>
      <xdr:col>9</xdr:col>
      <xdr:colOff>654794</xdr:colOff>
      <xdr:row>1</xdr:row>
      <xdr:rowOff>107156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15125" y="35719"/>
          <a:ext cx="2357388" cy="273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ps01\analysis\Documents%20and%20Settings\ovc\Local%20Settings\Temporary%20Internet%20Files\OLK169\1&#1050;&#1086;&#1087;&#1080;&#1103;%20&#1080;&#1079;&#1086;&#1083;&#1103;&#1094;&#1080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b/AppData/Local/Microsoft/Windows/Temporary%20Internet%20Files/Content.Outlook/WDGGIZNS/Domestic_081216_ETIC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list"/>
      <sheetName val="order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Tab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BI 1"/>
      <sheetName val="GBI 2"/>
      <sheetName val="FRI DD "/>
      <sheetName val="FRI V+N"/>
      <sheetName val="FRI SPECIAL"/>
      <sheetName val="RFI"/>
      <sheetName val="SWP"/>
      <sheetName val="Кашированные продукты"/>
      <sheetName val="Мембраны и Пароизоляция"/>
      <sheetName val="Дюбель для НФС"/>
      <sheetName val="ROCKROOF"/>
      <sheetName val="ROOF Uklon"/>
      <sheetName val="ROCKFACADE TG"/>
      <sheetName val="ROCKFACADE price m2"/>
    </sheetNames>
    <sheetDataSet>
      <sheetData sheetId="0">
        <row r="128">
          <cell r="K128" t="str">
            <v>105064 Москва</v>
          </cell>
        </row>
        <row r="129">
          <cell r="K129" t="str">
            <v>ул. Земляной вал, д.9</v>
          </cell>
        </row>
        <row r="130">
          <cell r="K130" t="str">
            <v>тел.    +7 495 995 77 55</v>
          </cell>
        </row>
        <row r="131">
          <cell r="K131" t="str">
            <v>факс   +7 495 995 77 75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32"/>
  <sheetViews>
    <sheetView showGridLines="0" tabSelected="1" view="pageBreakPreview" zoomScale="85" zoomScaleNormal="85" zoomScaleSheetLayoutView="85" workbookViewId="0">
      <pane ySplit="8" topLeftCell="A9" activePane="bottomLeft" state="frozen"/>
      <selection activeCell="Z19" sqref="Z19"/>
      <selection pane="bottomLeft" sqref="A1:L1"/>
    </sheetView>
  </sheetViews>
  <sheetFormatPr defaultRowHeight="12.75"/>
  <cols>
    <col min="1" max="1" width="7.7109375" style="117" customWidth="1"/>
    <col min="2" max="2" width="7.7109375" style="19" customWidth="1"/>
    <col min="3" max="3" width="10.5703125" style="19" customWidth="1"/>
    <col min="4" max="4" width="39.7109375" style="2" customWidth="1"/>
    <col min="5" max="7" width="8.7109375" style="2" customWidth="1"/>
    <col min="8" max="10" width="10.28515625" style="2" customWidth="1"/>
    <col min="11" max="12" width="12.5703125" style="6" customWidth="1"/>
    <col min="13" max="13" width="10.7109375" style="721" hidden="1" customWidth="1"/>
    <col min="14" max="14" width="15.5703125" style="715" customWidth="1"/>
    <col min="15" max="16384" width="9.140625" style="2"/>
  </cols>
  <sheetData>
    <row r="1" spans="1:18" ht="15" customHeight="1">
      <c r="A1" s="105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N1" s="714"/>
    </row>
    <row r="2" spans="1:18" ht="15" customHeight="1">
      <c r="A2" s="105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722"/>
    </row>
    <row r="3" spans="1:18" ht="15" customHeight="1">
      <c r="A3" s="1061" t="s">
        <v>1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723"/>
    </row>
    <row r="4" spans="1:18" ht="15" customHeight="1">
      <c r="A4" s="1063" t="s">
        <v>568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722"/>
    </row>
    <row r="5" spans="1:18" ht="15" customHeight="1">
      <c r="A5" s="169"/>
      <c r="B5" s="168"/>
      <c r="C5" s="168"/>
      <c r="D5" s="151"/>
      <c r="E5" s="151"/>
      <c r="F5" s="151"/>
      <c r="G5" s="151"/>
      <c r="H5" s="151"/>
      <c r="I5" s="151"/>
      <c r="J5" s="151"/>
      <c r="K5" s="151"/>
      <c r="L5" s="151"/>
      <c r="M5" s="722"/>
    </row>
    <row r="6" spans="1:18" ht="15" customHeight="1">
      <c r="A6" s="169"/>
      <c r="B6" s="168"/>
      <c r="C6" s="168"/>
      <c r="D6" s="22"/>
      <c r="E6" s="22"/>
      <c r="F6" s="22"/>
      <c r="G6" s="22"/>
      <c r="H6" s="22"/>
      <c r="I6" s="22"/>
      <c r="J6" s="22"/>
      <c r="K6" s="156" t="s">
        <v>76</v>
      </c>
      <c r="L6" s="157">
        <v>0</v>
      </c>
      <c r="M6" s="724"/>
    </row>
    <row r="7" spans="1:18" s="110" customFormat="1" ht="14.25" customHeight="1">
      <c r="A7" s="1051" t="s">
        <v>2</v>
      </c>
      <c r="B7" s="1051"/>
      <c r="C7" s="1051"/>
      <c r="D7" s="1051"/>
      <c r="E7" s="1051" t="s">
        <v>4</v>
      </c>
      <c r="F7" s="1052"/>
      <c r="G7" s="1052"/>
      <c r="H7" s="1064" t="s">
        <v>5</v>
      </c>
      <c r="I7" s="1064" t="s">
        <v>6</v>
      </c>
      <c r="J7" s="1064" t="s">
        <v>7</v>
      </c>
      <c r="K7" s="1065" t="s">
        <v>51</v>
      </c>
      <c r="L7" s="1066"/>
      <c r="M7" s="725"/>
      <c r="N7" s="716"/>
    </row>
    <row r="8" spans="1:18" s="110" customFormat="1" ht="15">
      <c r="A8" s="1051"/>
      <c r="B8" s="1051"/>
      <c r="C8" s="1051"/>
      <c r="D8" s="1052"/>
      <c r="E8" s="285" t="s">
        <v>8</v>
      </c>
      <c r="F8" s="285" t="s">
        <v>9</v>
      </c>
      <c r="G8" s="285" t="s">
        <v>10</v>
      </c>
      <c r="H8" s="1052"/>
      <c r="I8" s="1052"/>
      <c r="J8" s="1052"/>
      <c r="K8" s="115" t="s">
        <v>11</v>
      </c>
      <c r="L8" s="115" t="s">
        <v>12</v>
      </c>
      <c r="M8" s="726" t="s">
        <v>77</v>
      </c>
      <c r="N8" s="624"/>
    </row>
    <row r="9" spans="1:18" s="110" customFormat="1" ht="18" customHeight="1">
      <c r="A9" s="1079" t="s">
        <v>49</v>
      </c>
      <c r="B9" s="1080"/>
      <c r="C9" s="1080"/>
      <c r="D9" s="1080"/>
      <c r="E9" s="1081"/>
      <c r="F9" s="1081"/>
      <c r="G9" s="1081"/>
      <c r="H9" s="1081"/>
      <c r="I9" s="1081"/>
      <c r="J9" s="1081"/>
      <c r="K9" s="1081"/>
      <c r="L9" s="1082"/>
      <c r="M9" s="727"/>
      <c r="N9" s="716"/>
    </row>
    <row r="10" spans="1:18" s="19" customFormat="1" ht="14.1" customHeight="1">
      <c r="A10" s="1053" t="s">
        <v>13</v>
      </c>
      <c r="B10" s="1067"/>
      <c r="C10" s="1068"/>
      <c r="D10" s="45" t="s">
        <v>63</v>
      </c>
      <c r="E10" s="53">
        <v>1000</v>
      </c>
      <c r="F10" s="54">
        <v>600</v>
      </c>
      <c r="G10" s="55">
        <v>50</v>
      </c>
      <c r="H10" s="56">
        <v>10</v>
      </c>
      <c r="I10" s="57">
        <f t="shared" ref="I10:I39" si="0">E10*F10*H10/1000000</f>
        <v>6</v>
      </c>
      <c r="J10" s="57">
        <f t="shared" ref="J10:J39" si="1">E10*F10*G10*H10/1000000000</f>
        <v>0.3</v>
      </c>
      <c r="K10" s="50">
        <f t="shared" ref="K10:K24" si="2">L10*J10/I10</f>
        <v>134.92499999999998</v>
      </c>
      <c r="L10" s="524">
        <f>M10*(100%-$L$6)</f>
        <v>2698.5</v>
      </c>
      <c r="M10" s="713">
        <v>2698.5</v>
      </c>
      <c r="N10" s="717"/>
      <c r="O10" s="644"/>
      <c r="P10" s="644"/>
    </row>
    <row r="11" spans="1:18" s="19" customFormat="1" ht="14.1" customHeight="1">
      <c r="A11" s="1069"/>
      <c r="B11" s="1070"/>
      <c r="C11" s="1071"/>
      <c r="D11" s="283"/>
      <c r="E11" s="51">
        <v>1000</v>
      </c>
      <c r="F11" s="13">
        <v>600</v>
      </c>
      <c r="G11" s="14">
        <v>60</v>
      </c>
      <c r="H11" s="15">
        <v>8</v>
      </c>
      <c r="I11" s="58">
        <f t="shared" si="0"/>
        <v>4.8</v>
      </c>
      <c r="J11" s="58">
        <f t="shared" si="1"/>
        <v>0.28799999999999998</v>
      </c>
      <c r="K11" s="64">
        <f t="shared" si="2"/>
        <v>161.91</v>
      </c>
      <c r="L11" s="515">
        <f t="shared" ref="L11:L43" si="3">M11*(100%-$L$6)</f>
        <v>2698.5</v>
      </c>
      <c r="M11" s="720">
        <v>2698.5</v>
      </c>
      <c r="N11" s="717"/>
      <c r="O11" s="644"/>
      <c r="P11" s="644"/>
      <c r="Q11" s="641"/>
      <c r="R11" s="641"/>
    </row>
    <row r="12" spans="1:18" s="19" customFormat="1" ht="14.1" customHeight="1">
      <c r="A12" s="1072"/>
      <c r="B12" s="1070"/>
      <c r="C12" s="1071"/>
      <c r="D12" s="283" t="s">
        <v>58</v>
      </c>
      <c r="E12" s="51">
        <v>1000</v>
      </c>
      <c r="F12" s="13">
        <v>600</v>
      </c>
      <c r="G12" s="14">
        <v>70</v>
      </c>
      <c r="H12" s="15">
        <v>8</v>
      </c>
      <c r="I12" s="58">
        <f t="shared" si="0"/>
        <v>4.8</v>
      </c>
      <c r="J12" s="58">
        <f t="shared" si="1"/>
        <v>0.33600000000000002</v>
      </c>
      <c r="K12" s="64">
        <f t="shared" si="2"/>
        <v>188.89500000000001</v>
      </c>
      <c r="L12" s="515">
        <f t="shared" si="3"/>
        <v>2698.5</v>
      </c>
      <c r="M12" s="720">
        <v>2698.5</v>
      </c>
      <c r="N12" s="717"/>
      <c r="O12" s="644"/>
      <c r="P12" s="644"/>
      <c r="Q12" s="641"/>
      <c r="R12" s="641"/>
    </row>
    <row r="13" spans="1:18" s="19" customFormat="1" ht="14.1" customHeight="1">
      <c r="A13" s="1072"/>
      <c r="B13" s="1070"/>
      <c r="C13" s="1071"/>
      <c r="D13" s="33"/>
      <c r="E13" s="51">
        <v>1000</v>
      </c>
      <c r="F13" s="13">
        <v>600</v>
      </c>
      <c r="G13" s="14">
        <v>80</v>
      </c>
      <c r="H13" s="15">
        <v>6</v>
      </c>
      <c r="I13" s="58">
        <f t="shared" si="0"/>
        <v>3.6</v>
      </c>
      <c r="J13" s="58">
        <f t="shared" si="1"/>
        <v>0.28799999999999998</v>
      </c>
      <c r="K13" s="64">
        <f t="shared" si="2"/>
        <v>215.87999999999997</v>
      </c>
      <c r="L13" s="515">
        <f t="shared" si="3"/>
        <v>2698.5</v>
      </c>
      <c r="M13" s="720">
        <v>2698.5</v>
      </c>
      <c r="N13" s="717"/>
      <c r="O13" s="644"/>
      <c r="P13" s="644"/>
      <c r="Q13" s="641"/>
      <c r="R13" s="641"/>
    </row>
    <row r="14" spans="1:18" s="19" customFormat="1" ht="14.1" customHeight="1">
      <c r="A14" s="1072"/>
      <c r="B14" s="1070"/>
      <c r="C14" s="1071"/>
      <c r="D14" s="33"/>
      <c r="E14" s="51">
        <v>1000</v>
      </c>
      <c r="F14" s="13">
        <v>600</v>
      </c>
      <c r="G14" s="14">
        <v>90</v>
      </c>
      <c r="H14" s="15">
        <v>6</v>
      </c>
      <c r="I14" s="58">
        <f t="shared" si="0"/>
        <v>3.6</v>
      </c>
      <c r="J14" s="58">
        <f t="shared" si="1"/>
        <v>0.32400000000000001</v>
      </c>
      <c r="K14" s="64">
        <f t="shared" si="2"/>
        <v>242.86500000000001</v>
      </c>
      <c r="L14" s="515">
        <f t="shared" si="3"/>
        <v>2698.5</v>
      </c>
      <c r="M14" s="720">
        <v>2698.5</v>
      </c>
      <c r="N14" s="717"/>
      <c r="O14" s="644"/>
      <c r="P14" s="644"/>
      <c r="Q14" s="641"/>
      <c r="R14" s="641"/>
    </row>
    <row r="15" spans="1:18" s="19" customFormat="1" ht="14.1" customHeight="1">
      <c r="A15" s="1072"/>
      <c r="B15" s="1070"/>
      <c r="C15" s="1071"/>
      <c r="D15" s="33"/>
      <c r="E15" s="51">
        <v>1000</v>
      </c>
      <c r="F15" s="13">
        <v>600</v>
      </c>
      <c r="G15" s="14">
        <v>100</v>
      </c>
      <c r="H15" s="15">
        <v>5</v>
      </c>
      <c r="I15" s="58">
        <f t="shared" si="0"/>
        <v>3</v>
      </c>
      <c r="J15" s="58">
        <f t="shared" si="1"/>
        <v>0.3</v>
      </c>
      <c r="K15" s="64">
        <f t="shared" si="2"/>
        <v>269.84999999999997</v>
      </c>
      <c r="L15" s="515">
        <f t="shared" si="3"/>
        <v>2698.5</v>
      </c>
      <c r="M15" s="720">
        <v>2698.5</v>
      </c>
      <c r="N15" s="717"/>
      <c r="O15" s="644"/>
      <c r="P15" s="644"/>
      <c r="Q15" s="641"/>
      <c r="R15" s="641"/>
    </row>
    <row r="16" spans="1:18" s="19" customFormat="1" ht="14.1" customHeight="1">
      <c r="A16" s="1072"/>
      <c r="B16" s="1070"/>
      <c r="C16" s="1071"/>
      <c r="D16" s="33"/>
      <c r="E16" s="51">
        <v>1000</v>
      </c>
      <c r="F16" s="13">
        <v>600</v>
      </c>
      <c r="G16" s="14">
        <v>110</v>
      </c>
      <c r="H16" s="15">
        <v>5</v>
      </c>
      <c r="I16" s="58">
        <f t="shared" si="0"/>
        <v>3</v>
      </c>
      <c r="J16" s="58">
        <f t="shared" si="1"/>
        <v>0.33</v>
      </c>
      <c r="K16" s="64">
        <f t="shared" si="2"/>
        <v>296.83499999999998</v>
      </c>
      <c r="L16" s="515">
        <f t="shared" si="3"/>
        <v>2698.5</v>
      </c>
      <c r="M16" s="720">
        <v>2698.5</v>
      </c>
      <c r="N16" s="717"/>
      <c r="O16" s="644"/>
      <c r="P16" s="644"/>
      <c r="Q16" s="641"/>
      <c r="R16" s="641"/>
    </row>
    <row r="17" spans="1:18" s="19" customFormat="1" ht="14.1" customHeight="1">
      <c r="A17" s="1072"/>
      <c r="B17" s="1070"/>
      <c r="C17" s="1071"/>
      <c r="D17" s="33"/>
      <c r="E17" s="51">
        <v>1000</v>
      </c>
      <c r="F17" s="13">
        <v>600</v>
      </c>
      <c r="G17" s="14">
        <v>120</v>
      </c>
      <c r="H17" s="15">
        <v>4</v>
      </c>
      <c r="I17" s="58">
        <f t="shared" si="0"/>
        <v>2.4</v>
      </c>
      <c r="J17" s="58">
        <f t="shared" si="1"/>
        <v>0.28799999999999998</v>
      </c>
      <c r="K17" s="64">
        <f t="shared" si="2"/>
        <v>323.82</v>
      </c>
      <c r="L17" s="515">
        <f t="shared" si="3"/>
        <v>2698.5</v>
      </c>
      <c r="M17" s="720">
        <v>2698.5</v>
      </c>
      <c r="N17" s="717"/>
      <c r="O17" s="644"/>
      <c r="P17" s="644"/>
      <c r="Q17" s="641"/>
      <c r="R17" s="641"/>
    </row>
    <row r="18" spans="1:18" s="19" customFormat="1" ht="14.1" customHeight="1">
      <c r="A18" s="1072"/>
      <c r="B18" s="1070"/>
      <c r="C18" s="1071"/>
      <c r="D18" s="33"/>
      <c r="E18" s="51">
        <v>1000</v>
      </c>
      <c r="F18" s="13">
        <v>600</v>
      </c>
      <c r="G18" s="14">
        <v>130</v>
      </c>
      <c r="H18" s="15">
        <v>4</v>
      </c>
      <c r="I18" s="58">
        <f t="shared" si="0"/>
        <v>2.4</v>
      </c>
      <c r="J18" s="58">
        <f t="shared" si="1"/>
        <v>0.312</v>
      </c>
      <c r="K18" s="64">
        <f t="shared" si="2"/>
        <v>350.80500000000001</v>
      </c>
      <c r="L18" s="515">
        <f t="shared" si="3"/>
        <v>2698.5</v>
      </c>
      <c r="M18" s="720">
        <v>2698.5</v>
      </c>
      <c r="N18" s="717"/>
      <c r="O18" s="644"/>
      <c r="P18" s="644"/>
      <c r="Q18" s="641"/>
      <c r="R18" s="641"/>
    </row>
    <row r="19" spans="1:18" s="19" customFormat="1" ht="14.1" customHeight="1">
      <c r="A19" s="1072"/>
      <c r="B19" s="1070"/>
      <c r="C19" s="1071"/>
      <c r="D19" s="33"/>
      <c r="E19" s="51">
        <v>1000</v>
      </c>
      <c r="F19" s="13">
        <v>600</v>
      </c>
      <c r="G19" s="14">
        <v>140</v>
      </c>
      <c r="H19" s="15">
        <v>4</v>
      </c>
      <c r="I19" s="58">
        <f t="shared" si="0"/>
        <v>2.4</v>
      </c>
      <c r="J19" s="58">
        <f t="shared" si="1"/>
        <v>0.33600000000000002</v>
      </c>
      <c r="K19" s="64">
        <f t="shared" si="2"/>
        <v>377.79</v>
      </c>
      <c r="L19" s="515">
        <f t="shared" si="3"/>
        <v>2698.5</v>
      </c>
      <c r="M19" s="720">
        <v>2698.5</v>
      </c>
      <c r="N19" s="717"/>
      <c r="O19" s="644"/>
      <c r="P19" s="644"/>
      <c r="Q19" s="641"/>
      <c r="R19" s="641"/>
    </row>
    <row r="20" spans="1:18" s="19" customFormat="1" ht="14.1" customHeight="1">
      <c r="A20" s="1072"/>
      <c r="B20" s="1070"/>
      <c r="C20" s="1071"/>
      <c r="D20" s="33"/>
      <c r="E20" s="51">
        <v>1000</v>
      </c>
      <c r="F20" s="13">
        <v>600</v>
      </c>
      <c r="G20" s="14">
        <v>150</v>
      </c>
      <c r="H20" s="15">
        <v>3</v>
      </c>
      <c r="I20" s="58">
        <f t="shared" si="0"/>
        <v>1.8</v>
      </c>
      <c r="J20" s="58">
        <f t="shared" si="1"/>
        <v>0.27</v>
      </c>
      <c r="K20" s="64">
        <f>L20*J20/I20</f>
        <v>404.77499999999998</v>
      </c>
      <c r="L20" s="515">
        <f t="shared" si="3"/>
        <v>2698.5</v>
      </c>
      <c r="M20" s="720">
        <v>2698.5</v>
      </c>
      <c r="N20" s="717"/>
      <c r="O20" s="644"/>
      <c r="P20" s="644"/>
      <c r="Q20" s="641"/>
      <c r="R20" s="641"/>
    </row>
    <row r="21" spans="1:18" s="19" customFormat="1" ht="14.1" customHeight="1">
      <c r="A21" s="1072"/>
      <c r="B21" s="1070"/>
      <c r="C21" s="1071"/>
      <c r="D21" s="33"/>
      <c r="E21" s="51">
        <v>1000</v>
      </c>
      <c r="F21" s="13">
        <v>600</v>
      </c>
      <c r="G21" s="14">
        <v>160</v>
      </c>
      <c r="H21" s="15">
        <v>3</v>
      </c>
      <c r="I21" s="58">
        <f t="shared" si="0"/>
        <v>1.8</v>
      </c>
      <c r="J21" s="58">
        <f t="shared" si="1"/>
        <v>0.28799999999999998</v>
      </c>
      <c r="K21" s="64">
        <f t="shared" si="2"/>
        <v>431.75999999999993</v>
      </c>
      <c r="L21" s="515">
        <f t="shared" si="3"/>
        <v>2698.5</v>
      </c>
      <c r="M21" s="720">
        <v>2698.5</v>
      </c>
      <c r="N21" s="717"/>
      <c r="O21" s="644"/>
      <c r="P21" s="644"/>
      <c r="Q21" s="641"/>
      <c r="R21" s="641"/>
    </row>
    <row r="22" spans="1:18" s="19" customFormat="1" ht="14.1" customHeight="1">
      <c r="A22" s="1072"/>
      <c r="B22" s="1070"/>
      <c r="C22" s="1071"/>
      <c r="D22" s="33"/>
      <c r="E22" s="51">
        <v>1000</v>
      </c>
      <c r="F22" s="13">
        <v>600</v>
      </c>
      <c r="G22" s="14">
        <v>170</v>
      </c>
      <c r="H22" s="15">
        <v>3</v>
      </c>
      <c r="I22" s="58">
        <f t="shared" si="0"/>
        <v>1.8</v>
      </c>
      <c r="J22" s="58">
        <f t="shared" si="1"/>
        <v>0.30599999999999999</v>
      </c>
      <c r="K22" s="64">
        <f t="shared" si="2"/>
        <v>458.745</v>
      </c>
      <c r="L22" s="515">
        <f t="shared" si="3"/>
        <v>2698.5</v>
      </c>
      <c r="M22" s="720">
        <v>2698.5</v>
      </c>
      <c r="N22" s="717"/>
      <c r="O22" s="644"/>
      <c r="P22" s="644"/>
      <c r="Q22" s="641"/>
      <c r="R22" s="641"/>
    </row>
    <row r="23" spans="1:18" s="19" customFormat="1" ht="14.1" customHeight="1">
      <c r="A23" s="1072"/>
      <c r="B23" s="1070"/>
      <c r="C23" s="1071"/>
      <c r="D23" s="33"/>
      <c r="E23" s="51">
        <v>1000</v>
      </c>
      <c r="F23" s="13">
        <v>600</v>
      </c>
      <c r="G23" s="14">
        <v>180</v>
      </c>
      <c r="H23" s="15">
        <v>3</v>
      </c>
      <c r="I23" s="58">
        <f t="shared" si="0"/>
        <v>1.8</v>
      </c>
      <c r="J23" s="58">
        <f t="shared" si="1"/>
        <v>0.32400000000000001</v>
      </c>
      <c r="K23" s="64">
        <f t="shared" si="2"/>
        <v>485.73</v>
      </c>
      <c r="L23" s="515">
        <f t="shared" si="3"/>
        <v>2698.5</v>
      </c>
      <c r="M23" s="720">
        <v>2698.5</v>
      </c>
      <c r="N23" s="717"/>
      <c r="O23" s="644"/>
      <c r="P23" s="644"/>
      <c r="Q23" s="641"/>
      <c r="R23" s="641"/>
    </row>
    <row r="24" spans="1:18" s="19" customFormat="1" ht="14.1" customHeight="1">
      <c r="A24" s="1072"/>
      <c r="B24" s="1070"/>
      <c r="C24" s="1071"/>
      <c r="D24" s="33"/>
      <c r="E24" s="51">
        <v>1000</v>
      </c>
      <c r="F24" s="13">
        <v>600</v>
      </c>
      <c r="G24" s="14">
        <v>190</v>
      </c>
      <c r="H24" s="15">
        <v>3</v>
      </c>
      <c r="I24" s="58">
        <f t="shared" si="0"/>
        <v>1.8</v>
      </c>
      <c r="J24" s="58">
        <f t="shared" si="1"/>
        <v>0.34200000000000003</v>
      </c>
      <c r="K24" s="64">
        <f t="shared" si="2"/>
        <v>512.71500000000003</v>
      </c>
      <c r="L24" s="515">
        <f t="shared" si="3"/>
        <v>2698.5</v>
      </c>
      <c r="M24" s="720">
        <v>2698.5</v>
      </c>
      <c r="N24" s="717"/>
      <c r="O24" s="644"/>
      <c r="P24" s="644"/>
      <c r="Q24" s="641"/>
      <c r="R24" s="641"/>
    </row>
    <row r="25" spans="1:18" s="19" customFormat="1" ht="14.1" customHeight="1">
      <c r="A25" s="1076"/>
      <c r="B25" s="1077"/>
      <c r="C25" s="1078"/>
      <c r="D25" s="34"/>
      <c r="E25" s="78">
        <v>1000</v>
      </c>
      <c r="F25" s="79">
        <v>600</v>
      </c>
      <c r="G25" s="80">
        <v>200</v>
      </c>
      <c r="H25" s="81">
        <v>2</v>
      </c>
      <c r="I25" s="82">
        <f t="shared" si="0"/>
        <v>1.2</v>
      </c>
      <c r="J25" s="82">
        <f t="shared" si="1"/>
        <v>0.24</v>
      </c>
      <c r="K25" s="70">
        <f>L25*J25/I25</f>
        <v>539.70000000000005</v>
      </c>
      <c r="L25" s="627">
        <f t="shared" si="3"/>
        <v>2698.5</v>
      </c>
      <c r="M25" s="733">
        <v>2698.5</v>
      </c>
      <c r="N25" s="717"/>
      <c r="O25" s="644"/>
      <c r="P25" s="644"/>
      <c r="Q25" s="641"/>
      <c r="R25" s="641"/>
    </row>
    <row r="26" spans="1:18" s="641" customFormat="1" ht="14.1" customHeight="1">
      <c r="A26" s="1053" t="s">
        <v>540</v>
      </c>
      <c r="B26" s="1067"/>
      <c r="C26" s="1068"/>
      <c r="D26" s="1004" t="s">
        <v>63</v>
      </c>
      <c r="E26" s="59">
        <v>1200</v>
      </c>
      <c r="F26" s="60">
        <v>610</v>
      </c>
      <c r="G26" s="127">
        <v>75</v>
      </c>
      <c r="H26" s="1005">
        <v>10</v>
      </c>
      <c r="I26" s="57">
        <f t="shared" si="0"/>
        <v>7.32</v>
      </c>
      <c r="J26" s="57">
        <f t="shared" si="1"/>
        <v>0.54900000000000004</v>
      </c>
      <c r="K26" s="50">
        <f t="shared" ref="K26:K35" si="4">L26*J26/I26</f>
        <v>202.38750000000002</v>
      </c>
      <c r="L26" s="50">
        <f>M26*(100%-$L$6)</f>
        <v>2698.5</v>
      </c>
      <c r="M26" s="50">
        <v>2698.5</v>
      </c>
      <c r="N26" s="717"/>
      <c r="O26" s="644"/>
      <c r="P26" s="644"/>
    </row>
    <row r="27" spans="1:18" s="641" customFormat="1" ht="14.1" customHeight="1">
      <c r="A27" s="1069"/>
      <c r="B27" s="1070"/>
      <c r="C27" s="1071"/>
      <c r="D27" s="1004"/>
      <c r="E27" s="51">
        <v>1200</v>
      </c>
      <c r="F27" s="74">
        <v>610</v>
      </c>
      <c r="G27" s="14">
        <v>80</v>
      </c>
      <c r="H27" s="1006">
        <v>8</v>
      </c>
      <c r="I27" s="58">
        <f>E27*F27*H27/1000000</f>
        <v>5.8559999999999999</v>
      </c>
      <c r="J27" s="58">
        <f t="shared" si="1"/>
        <v>0.46848000000000001</v>
      </c>
      <c r="K27" s="64">
        <f t="shared" si="4"/>
        <v>215.88</v>
      </c>
      <c r="L27" s="11">
        <f t="shared" ref="L27:L39" si="5">M27*(100%-$L$6)</f>
        <v>2698.5</v>
      </c>
      <c r="M27" s="11">
        <v>2698.5</v>
      </c>
      <c r="N27" s="717"/>
      <c r="O27" s="644"/>
      <c r="P27" s="644"/>
    </row>
    <row r="28" spans="1:18" s="641" customFormat="1" ht="14.1" customHeight="1">
      <c r="A28" s="1072"/>
      <c r="B28" s="1070"/>
      <c r="C28" s="1071"/>
      <c r="D28" s="1073" t="s">
        <v>541</v>
      </c>
      <c r="E28" s="96">
        <v>1200</v>
      </c>
      <c r="F28" s="13">
        <v>610</v>
      </c>
      <c r="G28" s="1007">
        <v>90</v>
      </c>
      <c r="H28" s="1006">
        <v>8</v>
      </c>
      <c r="I28" s="58">
        <f t="shared" si="0"/>
        <v>5.8559999999999999</v>
      </c>
      <c r="J28" s="58">
        <f t="shared" si="1"/>
        <v>0.52703999999999995</v>
      </c>
      <c r="K28" s="64">
        <f t="shared" si="4"/>
        <v>242.86499999999998</v>
      </c>
      <c r="L28" s="11">
        <f t="shared" si="5"/>
        <v>2698.5</v>
      </c>
      <c r="M28" s="11">
        <v>2698.5</v>
      </c>
      <c r="N28" s="717"/>
      <c r="O28" s="644"/>
      <c r="P28" s="644"/>
    </row>
    <row r="29" spans="1:18" s="641" customFormat="1" ht="14.1" customHeight="1">
      <c r="A29" s="1072"/>
      <c r="B29" s="1070"/>
      <c r="C29" s="1071"/>
      <c r="D29" s="1073"/>
      <c r="E29" s="51">
        <v>1200</v>
      </c>
      <c r="F29" s="60">
        <v>610</v>
      </c>
      <c r="G29" s="14">
        <v>100</v>
      </c>
      <c r="H29" s="1006">
        <v>6</v>
      </c>
      <c r="I29" s="58">
        <f t="shared" si="0"/>
        <v>4.3920000000000003</v>
      </c>
      <c r="J29" s="58">
        <f>E29*F29*G29*H29/1000000000</f>
        <v>0.43919999999999998</v>
      </c>
      <c r="K29" s="64">
        <f t="shared" si="4"/>
        <v>269.84999999999997</v>
      </c>
      <c r="L29" s="11">
        <f t="shared" si="5"/>
        <v>2698.5</v>
      </c>
      <c r="M29" s="11">
        <v>2698.5</v>
      </c>
      <c r="N29" s="717"/>
      <c r="O29" s="644"/>
      <c r="P29" s="644"/>
    </row>
    <row r="30" spans="1:18" s="641" customFormat="1" ht="14.1" customHeight="1">
      <c r="A30" s="1072"/>
      <c r="B30" s="1070"/>
      <c r="C30" s="1071"/>
      <c r="D30" s="1008"/>
      <c r="E30" s="51">
        <v>1200</v>
      </c>
      <c r="F30" s="13">
        <v>610</v>
      </c>
      <c r="G30" s="14">
        <v>110</v>
      </c>
      <c r="H30" s="1006">
        <v>6</v>
      </c>
      <c r="I30" s="58">
        <f>E30*F30*H30/1000000</f>
        <v>4.3920000000000003</v>
      </c>
      <c r="J30" s="58">
        <f t="shared" si="1"/>
        <v>0.48311999999999999</v>
      </c>
      <c r="K30" s="64">
        <f t="shared" si="4"/>
        <v>296.83499999999998</v>
      </c>
      <c r="L30" s="11">
        <f t="shared" si="5"/>
        <v>2698.5</v>
      </c>
      <c r="M30" s="11">
        <v>2698.5</v>
      </c>
      <c r="N30" s="717"/>
      <c r="O30" s="644"/>
      <c r="P30" s="644"/>
    </row>
    <row r="31" spans="1:18" s="641" customFormat="1" ht="14.1" customHeight="1">
      <c r="A31" s="1072"/>
      <c r="B31" s="1070"/>
      <c r="C31" s="1071"/>
      <c r="D31" s="1008"/>
      <c r="E31" s="51">
        <v>1200</v>
      </c>
      <c r="F31" s="13">
        <v>610</v>
      </c>
      <c r="G31" s="14">
        <v>120</v>
      </c>
      <c r="H31" s="1006">
        <v>6</v>
      </c>
      <c r="I31" s="58">
        <f t="shared" si="0"/>
        <v>4.3920000000000003</v>
      </c>
      <c r="J31" s="58">
        <f t="shared" si="1"/>
        <v>0.52703999999999995</v>
      </c>
      <c r="K31" s="64">
        <f t="shared" si="4"/>
        <v>323.81999999999994</v>
      </c>
      <c r="L31" s="11">
        <f t="shared" si="5"/>
        <v>2698.5</v>
      </c>
      <c r="M31" s="11">
        <v>2698.5</v>
      </c>
      <c r="N31" s="717"/>
      <c r="O31" s="644"/>
      <c r="P31" s="644"/>
    </row>
    <row r="32" spans="1:18" s="641" customFormat="1" ht="14.1" customHeight="1">
      <c r="A32" s="1072"/>
      <c r="B32" s="1070"/>
      <c r="C32" s="1071"/>
      <c r="D32" s="1008"/>
      <c r="E32" s="51">
        <v>1200</v>
      </c>
      <c r="F32" s="13">
        <v>610</v>
      </c>
      <c r="G32" s="14">
        <v>130</v>
      </c>
      <c r="H32" s="1006">
        <v>5</v>
      </c>
      <c r="I32" s="58">
        <f t="shared" si="0"/>
        <v>3.66</v>
      </c>
      <c r="J32" s="58">
        <f t="shared" si="1"/>
        <v>0.4758</v>
      </c>
      <c r="K32" s="64">
        <f t="shared" si="4"/>
        <v>350.80500000000001</v>
      </c>
      <c r="L32" s="11">
        <f t="shared" si="5"/>
        <v>2698.5</v>
      </c>
      <c r="M32" s="11">
        <v>2698.5</v>
      </c>
      <c r="N32" s="717"/>
      <c r="O32" s="644"/>
      <c r="P32" s="644"/>
    </row>
    <row r="33" spans="1:18" s="641" customFormat="1" ht="14.1" customHeight="1">
      <c r="A33" s="1072"/>
      <c r="B33" s="1070"/>
      <c r="C33" s="1071"/>
      <c r="D33" s="1008"/>
      <c r="E33" s="51">
        <v>1200</v>
      </c>
      <c r="F33" s="13">
        <v>610</v>
      </c>
      <c r="G33" s="14">
        <v>140</v>
      </c>
      <c r="H33" s="1006">
        <v>5</v>
      </c>
      <c r="I33" s="58">
        <f t="shared" si="0"/>
        <v>3.66</v>
      </c>
      <c r="J33" s="58">
        <f t="shared" si="1"/>
        <v>0.51239999999999997</v>
      </c>
      <c r="K33" s="64">
        <f t="shared" si="4"/>
        <v>377.78999999999996</v>
      </c>
      <c r="L33" s="11">
        <f t="shared" si="5"/>
        <v>2698.5</v>
      </c>
      <c r="M33" s="11">
        <v>2698.5</v>
      </c>
      <c r="N33" s="717"/>
      <c r="O33" s="644"/>
      <c r="P33" s="644"/>
    </row>
    <row r="34" spans="1:18" s="641" customFormat="1" ht="14.1" customHeight="1">
      <c r="A34" s="1072"/>
      <c r="B34" s="1070"/>
      <c r="C34" s="1071"/>
      <c r="D34" s="1008"/>
      <c r="E34" s="51">
        <v>1200</v>
      </c>
      <c r="F34" s="13">
        <v>610</v>
      </c>
      <c r="G34" s="14">
        <v>150</v>
      </c>
      <c r="H34" s="1006">
        <v>5</v>
      </c>
      <c r="I34" s="58">
        <f t="shared" si="0"/>
        <v>3.66</v>
      </c>
      <c r="J34" s="58">
        <f t="shared" si="1"/>
        <v>0.54900000000000004</v>
      </c>
      <c r="K34" s="64">
        <f t="shared" si="4"/>
        <v>404.77500000000003</v>
      </c>
      <c r="L34" s="11">
        <f t="shared" si="5"/>
        <v>2698.5</v>
      </c>
      <c r="M34" s="11">
        <v>2698.5</v>
      </c>
      <c r="N34" s="717"/>
      <c r="O34" s="644"/>
      <c r="P34" s="644"/>
    </row>
    <row r="35" spans="1:18" s="641" customFormat="1" ht="14.1" customHeight="1">
      <c r="A35" s="1072"/>
      <c r="B35" s="1070"/>
      <c r="C35" s="1071"/>
      <c r="D35" s="1008"/>
      <c r="E35" s="51">
        <v>1200</v>
      </c>
      <c r="F35" s="13">
        <v>610</v>
      </c>
      <c r="G35" s="14">
        <v>160</v>
      </c>
      <c r="H35" s="1006">
        <v>4</v>
      </c>
      <c r="I35" s="58">
        <f t="shared" si="0"/>
        <v>2.9279999999999999</v>
      </c>
      <c r="J35" s="58">
        <f t="shared" si="1"/>
        <v>0.46848000000000001</v>
      </c>
      <c r="K35" s="64">
        <f t="shared" si="4"/>
        <v>431.76</v>
      </c>
      <c r="L35" s="11">
        <f t="shared" si="5"/>
        <v>2698.5</v>
      </c>
      <c r="M35" s="11">
        <v>2698.5</v>
      </c>
      <c r="N35" s="717"/>
      <c r="O35" s="644"/>
      <c r="P35" s="644"/>
    </row>
    <row r="36" spans="1:18" s="641" customFormat="1" ht="14.1" customHeight="1">
      <c r="A36" s="1072"/>
      <c r="B36" s="1070"/>
      <c r="C36" s="1071"/>
      <c r="D36" s="1008"/>
      <c r="E36" s="51">
        <v>1200</v>
      </c>
      <c r="F36" s="13">
        <v>610</v>
      </c>
      <c r="G36" s="14">
        <v>170</v>
      </c>
      <c r="H36" s="1006">
        <v>4</v>
      </c>
      <c r="I36" s="58">
        <f t="shared" si="0"/>
        <v>2.9279999999999999</v>
      </c>
      <c r="J36" s="58">
        <f t="shared" si="1"/>
        <v>0.49775999999999998</v>
      </c>
      <c r="K36" s="64">
        <f>L36*J36/I36</f>
        <v>458.745</v>
      </c>
      <c r="L36" s="11">
        <f t="shared" si="5"/>
        <v>2698.5</v>
      </c>
      <c r="M36" s="11">
        <v>2698.5</v>
      </c>
      <c r="N36" s="717"/>
      <c r="O36" s="644"/>
      <c r="P36" s="644"/>
    </row>
    <row r="37" spans="1:18" s="641" customFormat="1" ht="14.1" customHeight="1">
      <c r="A37" s="1072"/>
      <c r="B37" s="1070"/>
      <c r="C37" s="1071"/>
      <c r="D37" s="1008"/>
      <c r="E37" s="51">
        <v>1200</v>
      </c>
      <c r="F37" s="13">
        <v>610</v>
      </c>
      <c r="G37" s="14">
        <v>180</v>
      </c>
      <c r="H37" s="1006">
        <v>4</v>
      </c>
      <c r="I37" s="58">
        <f t="shared" si="0"/>
        <v>2.9279999999999999</v>
      </c>
      <c r="J37" s="58">
        <f t="shared" si="1"/>
        <v>0.52703999999999995</v>
      </c>
      <c r="K37" s="64">
        <f t="shared" ref="K37:K39" si="6">L37*J37/I37</f>
        <v>485.72999999999996</v>
      </c>
      <c r="L37" s="11">
        <f t="shared" si="5"/>
        <v>2698.5</v>
      </c>
      <c r="M37" s="11">
        <v>2698.5</v>
      </c>
      <c r="N37" s="717"/>
      <c r="O37" s="644"/>
      <c r="P37" s="644"/>
    </row>
    <row r="38" spans="1:18" s="641" customFormat="1" ht="14.1" customHeight="1">
      <c r="A38" s="1072"/>
      <c r="B38" s="1070"/>
      <c r="C38" s="1071"/>
      <c r="D38" s="1008"/>
      <c r="E38" s="51">
        <v>1200</v>
      </c>
      <c r="F38" s="13">
        <v>610</v>
      </c>
      <c r="G38" s="14">
        <v>190</v>
      </c>
      <c r="H38" s="1006">
        <v>4</v>
      </c>
      <c r="I38" s="58">
        <f t="shared" si="0"/>
        <v>2.9279999999999999</v>
      </c>
      <c r="J38" s="58">
        <f t="shared" si="1"/>
        <v>0.55632000000000004</v>
      </c>
      <c r="K38" s="64">
        <f t="shared" si="6"/>
        <v>512.71500000000003</v>
      </c>
      <c r="L38" s="11">
        <f t="shared" si="5"/>
        <v>2698.5</v>
      </c>
      <c r="M38" s="11">
        <v>2698.5</v>
      </c>
      <c r="N38" s="717"/>
      <c r="O38" s="644"/>
      <c r="P38" s="644"/>
    </row>
    <row r="39" spans="1:18" s="641" customFormat="1" ht="14.1" customHeight="1">
      <c r="A39" s="1072"/>
      <c r="B39" s="1070"/>
      <c r="C39" s="1071"/>
      <c r="D39" s="1008"/>
      <c r="E39" s="999">
        <v>1200</v>
      </c>
      <c r="F39" s="1009">
        <v>610</v>
      </c>
      <c r="G39" s="1000">
        <v>200</v>
      </c>
      <c r="H39" s="1006">
        <v>3</v>
      </c>
      <c r="I39" s="58">
        <f t="shared" si="0"/>
        <v>2.1960000000000002</v>
      </c>
      <c r="J39" s="58">
        <f t="shared" si="1"/>
        <v>0.43919999999999998</v>
      </c>
      <c r="K39" s="64">
        <f t="shared" si="6"/>
        <v>539.69999999999993</v>
      </c>
      <c r="L39" s="11">
        <f t="shared" si="5"/>
        <v>2698.5</v>
      </c>
      <c r="M39" s="11">
        <v>2698.5</v>
      </c>
      <c r="N39" s="717"/>
      <c r="O39" s="644"/>
      <c r="P39" s="644"/>
    </row>
    <row r="40" spans="1:18" s="19" customFormat="1" ht="14.1" customHeight="1">
      <c r="A40" s="1053" t="s">
        <v>107</v>
      </c>
      <c r="B40" s="1054"/>
      <c r="C40" s="1055"/>
      <c r="D40" s="1074" t="s">
        <v>66</v>
      </c>
      <c r="E40" s="708">
        <v>800</v>
      </c>
      <c r="F40" s="709">
        <v>600</v>
      </c>
      <c r="G40" s="710">
        <v>50</v>
      </c>
      <c r="H40" s="712">
        <v>12</v>
      </c>
      <c r="I40" s="711">
        <f>E40*F40*H40/1000000</f>
        <v>5.76</v>
      </c>
      <c r="J40" s="711">
        <f>E40*F40*G40*H40/1000000000</f>
        <v>0.28799999999999998</v>
      </c>
      <c r="K40" s="83">
        <f>L40*J40/I40</f>
        <v>134.92499999999998</v>
      </c>
      <c r="L40" s="524">
        <f>M40*(100%-$L$6)</f>
        <v>2698.5</v>
      </c>
      <c r="M40" s="713">
        <v>2698.5</v>
      </c>
      <c r="N40" s="717"/>
      <c r="O40" s="644"/>
      <c r="Q40" s="641"/>
      <c r="R40" s="641"/>
    </row>
    <row r="41" spans="1:18" s="19" customFormat="1" ht="14.1" customHeight="1">
      <c r="A41" s="1069"/>
      <c r="B41" s="1084"/>
      <c r="C41" s="1090"/>
      <c r="D41" s="1075"/>
      <c r="E41" s="73">
        <v>800</v>
      </c>
      <c r="F41" s="74">
        <v>600</v>
      </c>
      <c r="G41" s="75">
        <v>100</v>
      </c>
      <c r="H41" s="76">
        <v>6</v>
      </c>
      <c r="I41" s="77">
        <f>E41*F41*H41/1000000</f>
        <v>2.88</v>
      </c>
      <c r="J41" s="77">
        <f>E41*F41*G41*H41/1000000000</f>
        <v>0.28799999999999998</v>
      </c>
      <c r="K41" s="64">
        <f>L41*J41/I41</f>
        <v>269.84999999999997</v>
      </c>
      <c r="L41" s="515">
        <f t="shared" si="3"/>
        <v>2698.5</v>
      </c>
      <c r="M41" s="720">
        <v>2698.5</v>
      </c>
      <c r="N41" s="644"/>
      <c r="O41" s="644"/>
      <c r="Q41" s="641"/>
      <c r="R41" s="641"/>
    </row>
    <row r="42" spans="1:18" s="19" customFormat="1" ht="14.1" customHeight="1">
      <c r="A42" s="1069"/>
      <c r="B42" s="1084"/>
      <c r="C42" s="1090"/>
      <c r="D42" s="1075"/>
      <c r="E42" s="73">
        <v>1200</v>
      </c>
      <c r="F42" s="74">
        <v>600</v>
      </c>
      <c r="G42" s="75">
        <v>100</v>
      </c>
      <c r="H42" s="76">
        <v>6</v>
      </c>
      <c r="I42" s="77">
        <f>E42*F42*H42/1000000</f>
        <v>4.32</v>
      </c>
      <c r="J42" s="77">
        <f>E42*F42*G42*H42/1000000000</f>
        <v>0.432</v>
      </c>
      <c r="K42" s="64">
        <f>L42*J42/I42</f>
        <v>269.84999999999997</v>
      </c>
      <c r="L42" s="515">
        <f t="shared" si="3"/>
        <v>2698.5</v>
      </c>
      <c r="M42" s="720">
        <v>2698.5</v>
      </c>
      <c r="N42" s="717"/>
      <c r="O42" s="644"/>
      <c r="Q42" s="641"/>
      <c r="R42" s="641"/>
    </row>
    <row r="43" spans="1:18" s="19" customFormat="1" ht="14.1" customHeight="1">
      <c r="A43" s="1056"/>
      <c r="B43" s="1057"/>
      <c r="C43" s="1058"/>
      <c r="D43" s="1083"/>
      <c r="E43" s="78">
        <v>1200</v>
      </c>
      <c r="F43" s="79">
        <v>600</v>
      </c>
      <c r="G43" s="80">
        <v>150</v>
      </c>
      <c r="H43" s="81">
        <v>5</v>
      </c>
      <c r="I43" s="82">
        <f>E43*F43*H43/1000000</f>
        <v>3.6</v>
      </c>
      <c r="J43" s="82">
        <f>E43*F43*G43*H43/1000000000</f>
        <v>0.54</v>
      </c>
      <c r="K43" s="70">
        <f>L43*J43/I43</f>
        <v>404.77499999999998</v>
      </c>
      <c r="L43" s="627">
        <f t="shared" si="3"/>
        <v>2698.5</v>
      </c>
      <c r="M43" s="733">
        <v>2698.5</v>
      </c>
      <c r="N43" s="717"/>
      <c r="O43" s="644"/>
      <c r="Q43" s="641"/>
      <c r="R43" s="641"/>
    </row>
    <row r="44" spans="1:18" s="19" customFormat="1" ht="18" customHeight="1">
      <c r="A44" s="1087" t="s">
        <v>73</v>
      </c>
      <c r="B44" s="1088"/>
      <c r="C44" s="1088"/>
      <c r="D44" s="1088"/>
      <c r="E44" s="1088"/>
      <c r="F44" s="1088"/>
      <c r="G44" s="1088"/>
      <c r="H44" s="1088"/>
      <c r="I44" s="1088"/>
      <c r="J44" s="1088"/>
      <c r="K44" s="1088"/>
      <c r="L44" s="1089"/>
      <c r="M44" s="727"/>
      <c r="N44" s="717"/>
      <c r="Q44" s="641"/>
      <c r="R44" s="641"/>
    </row>
    <row r="45" spans="1:18" s="19" customFormat="1" ht="18" customHeight="1">
      <c r="A45" s="1053" t="s">
        <v>74</v>
      </c>
      <c r="B45" s="1054"/>
      <c r="C45" s="1055"/>
      <c r="D45" s="1085" t="s">
        <v>75</v>
      </c>
      <c r="E45" s="103">
        <v>1000</v>
      </c>
      <c r="F45" s="104">
        <v>600</v>
      </c>
      <c r="G45" s="105">
        <v>50</v>
      </c>
      <c r="H45" s="106">
        <v>8</v>
      </c>
      <c r="I45" s="284">
        <f>E45*F45*H45/1000000</f>
        <v>4.8</v>
      </c>
      <c r="J45" s="284">
        <f>E45*F45*G45*H45/1000000000</f>
        <v>0.24</v>
      </c>
      <c r="K45" s="83">
        <f>L45*J45/I45</f>
        <v>173.18699999999998</v>
      </c>
      <c r="L45" s="524">
        <f>M45*(100%-$L$6)</f>
        <v>3463.74</v>
      </c>
      <c r="M45" s="719">
        <v>3463.74</v>
      </c>
      <c r="N45" s="717"/>
      <c r="O45" s="644"/>
      <c r="P45" s="644"/>
      <c r="Q45" s="641"/>
      <c r="R45" s="641"/>
    </row>
    <row r="46" spans="1:18" s="19" customFormat="1" ht="18" customHeight="1">
      <c r="A46" s="1056"/>
      <c r="B46" s="1057"/>
      <c r="C46" s="1058"/>
      <c r="D46" s="1086"/>
      <c r="E46" s="78">
        <v>1000</v>
      </c>
      <c r="F46" s="79">
        <v>600</v>
      </c>
      <c r="G46" s="80">
        <v>100</v>
      </c>
      <c r="H46" s="81">
        <v>4</v>
      </c>
      <c r="I46" s="82">
        <f>E46*F46*H46/1000000</f>
        <v>2.4</v>
      </c>
      <c r="J46" s="82">
        <f>E46*F46*G46*H46/1000000000</f>
        <v>0.24</v>
      </c>
      <c r="K46" s="72">
        <f>L46*J46/I46</f>
        <v>346.37399999999997</v>
      </c>
      <c r="L46" s="658">
        <f>M46*(100%-$L$6)</f>
        <v>3463.74</v>
      </c>
      <c r="M46" s="719">
        <v>3463.74</v>
      </c>
      <c r="N46" s="717"/>
      <c r="O46" s="644"/>
      <c r="P46" s="644"/>
      <c r="Q46" s="641"/>
      <c r="R46" s="641"/>
    </row>
    <row r="47" spans="1:18" s="641" customFormat="1" ht="18" customHeight="1">
      <c r="A47" s="1087" t="s">
        <v>530</v>
      </c>
      <c r="B47" s="1088"/>
      <c r="C47" s="1088"/>
      <c r="D47" s="1088"/>
      <c r="E47" s="1088"/>
      <c r="F47" s="1088"/>
      <c r="G47" s="1088"/>
      <c r="H47" s="1088"/>
      <c r="I47" s="1088"/>
      <c r="J47" s="1088"/>
      <c r="K47" s="1088"/>
      <c r="L47" s="1089"/>
      <c r="M47" s="727"/>
      <c r="N47" s="717"/>
    </row>
    <row r="48" spans="1:18" s="641" customFormat="1" ht="41.25" customHeight="1">
      <c r="A48" s="1053" t="s">
        <v>531</v>
      </c>
      <c r="B48" s="1054"/>
      <c r="C48" s="1055"/>
      <c r="D48" s="996" t="s">
        <v>532</v>
      </c>
      <c r="E48" s="997">
        <v>1000</v>
      </c>
      <c r="F48" s="574">
        <v>600</v>
      </c>
      <c r="G48" s="575">
        <v>30</v>
      </c>
      <c r="H48" s="998">
        <v>4</v>
      </c>
      <c r="I48" s="576">
        <f>E48*F48*H48/1000000</f>
        <v>2.4</v>
      </c>
      <c r="J48" s="576">
        <f>E48*F48*G48*H48/1000000000</f>
        <v>7.1999999999999995E-2</v>
      </c>
      <c r="K48" s="539">
        <f>L48*J48/I48</f>
        <v>655.0299</v>
      </c>
      <c r="L48" s="524">
        <v>21834.33</v>
      </c>
      <c r="M48" s="719">
        <v>3463.74</v>
      </c>
      <c r="N48" s="717"/>
      <c r="O48" s="644"/>
      <c r="P48" s="644"/>
    </row>
    <row r="49" spans="1:18" s="110" customFormat="1" ht="18" customHeight="1">
      <c r="A49" s="1079" t="s">
        <v>33</v>
      </c>
      <c r="B49" s="1080"/>
      <c r="C49" s="1080"/>
      <c r="D49" s="1080"/>
      <c r="E49" s="1081"/>
      <c r="F49" s="1081"/>
      <c r="G49" s="1081"/>
      <c r="H49" s="1081"/>
      <c r="I49" s="1081"/>
      <c r="J49" s="1081"/>
      <c r="K49" s="1081"/>
      <c r="L49" s="1082"/>
      <c r="M49" s="727"/>
      <c r="N49" s="717"/>
      <c r="Q49" s="641"/>
      <c r="R49" s="641"/>
    </row>
    <row r="50" spans="1:18" s="110" customFormat="1" ht="14.1" customHeight="1">
      <c r="A50" s="1053" t="s">
        <v>32</v>
      </c>
      <c r="B50" s="1054"/>
      <c r="C50" s="1054"/>
      <c r="D50" s="1074" t="s">
        <v>112</v>
      </c>
      <c r="E50" s="519">
        <v>1000</v>
      </c>
      <c r="F50" s="520">
        <v>600</v>
      </c>
      <c r="G50" s="521">
        <v>40</v>
      </c>
      <c r="H50" s="522">
        <v>14</v>
      </c>
      <c r="I50" s="523">
        <f>E50*F50*H50/1000000</f>
        <v>8.4</v>
      </c>
      <c r="J50" s="523">
        <f>E50*F50*G50*H50/1000000000</f>
        <v>0.33600000000000002</v>
      </c>
      <c r="K50" s="83">
        <f>L50*J50/I50</f>
        <v>126.96599999999999</v>
      </c>
      <c r="L50" s="524">
        <f>M50*(100%-$L$6)</f>
        <v>3174.15</v>
      </c>
      <c r="M50" s="713">
        <v>3174.15</v>
      </c>
      <c r="N50" s="718"/>
      <c r="O50" s="644"/>
      <c r="P50" s="644"/>
      <c r="Q50" s="641"/>
      <c r="R50" s="641"/>
    </row>
    <row r="51" spans="1:18" s="19" customFormat="1" ht="14.1" customHeight="1">
      <c r="A51" s="1069"/>
      <c r="B51" s="1084"/>
      <c r="C51" s="1084"/>
      <c r="D51" s="1075"/>
      <c r="E51" s="59">
        <v>1000</v>
      </c>
      <c r="F51" s="60">
        <v>600</v>
      </c>
      <c r="G51" s="127">
        <v>50</v>
      </c>
      <c r="H51" s="62">
        <v>10</v>
      </c>
      <c r="I51" s="63">
        <f t="shared" ref="I51:I105" si="7">E51*F51*H51/1000000</f>
        <v>6</v>
      </c>
      <c r="J51" s="63">
        <f t="shared" ref="J51:J105" si="8">E51*F51*G51*H51/1000000000</f>
        <v>0.3</v>
      </c>
      <c r="K51" s="64">
        <f t="shared" ref="K51:K68" si="9">L51*J51/I51</f>
        <v>158.70750000000001</v>
      </c>
      <c r="L51" s="509">
        <f t="shared" ref="L51:L105" si="10">M51*(100%-$L$6)</f>
        <v>3174.15</v>
      </c>
      <c r="M51" s="720">
        <v>3174.15</v>
      </c>
      <c r="N51" s="718"/>
      <c r="O51" s="644"/>
      <c r="P51" s="644"/>
      <c r="Q51" s="641"/>
      <c r="R51" s="641"/>
    </row>
    <row r="52" spans="1:18" s="19" customFormat="1" ht="14.1" customHeight="1">
      <c r="A52" s="1069"/>
      <c r="B52" s="1084"/>
      <c r="C52" s="1084"/>
      <c r="D52" s="1075"/>
      <c r="E52" s="51">
        <v>1000</v>
      </c>
      <c r="F52" s="13">
        <v>600</v>
      </c>
      <c r="G52" s="14">
        <v>60</v>
      </c>
      <c r="H52" s="15">
        <v>8</v>
      </c>
      <c r="I52" s="58">
        <f t="shared" si="7"/>
        <v>4.8</v>
      </c>
      <c r="J52" s="58">
        <f t="shared" si="8"/>
        <v>0.28799999999999998</v>
      </c>
      <c r="K52" s="64">
        <f t="shared" si="9"/>
        <v>190.44899999999998</v>
      </c>
      <c r="L52" s="515">
        <f t="shared" si="10"/>
        <v>3174.15</v>
      </c>
      <c r="M52" s="720">
        <v>3174.15</v>
      </c>
      <c r="N52" s="718"/>
      <c r="O52" s="644"/>
      <c r="P52" s="644"/>
      <c r="Q52" s="641"/>
      <c r="R52" s="641"/>
    </row>
    <row r="53" spans="1:18" s="19" customFormat="1" ht="14.1" customHeight="1">
      <c r="A53" s="1069"/>
      <c r="B53" s="1084"/>
      <c r="C53" s="1084"/>
      <c r="D53" s="1075"/>
      <c r="E53" s="51">
        <v>1000</v>
      </c>
      <c r="F53" s="13">
        <v>600</v>
      </c>
      <c r="G53" s="14">
        <v>70</v>
      </c>
      <c r="H53" s="15">
        <v>8</v>
      </c>
      <c r="I53" s="58">
        <f t="shared" si="7"/>
        <v>4.8</v>
      </c>
      <c r="J53" s="58">
        <f t="shared" si="8"/>
        <v>0.33600000000000002</v>
      </c>
      <c r="K53" s="64">
        <f t="shared" si="9"/>
        <v>222.19050000000001</v>
      </c>
      <c r="L53" s="515">
        <f t="shared" si="10"/>
        <v>3174.15</v>
      </c>
      <c r="M53" s="720">
        <v>3174.15</v>
      </c>
      <c r="N53" s="718"/>
      <c r="O53" s="644"/>
      <c r="P53" s="644"/>
      <c r="Q53" s="641"/>
      <c r="R53" s="641"/>
    </row>
    <row r="54" spans="1:18" s="19" customFormat="1" ht="14.1" customHeight="1">
      <c r="A54" s="1069"/>
      <c r="B54" s="1084"/>
      <c r="C54" s="1084"/>
      <c r="D54" s="1075"/>
      <c r="E54" s="51">
        <v>1000</v>
      </c>
      <c r="F54" s="13">
        <v>600</v>
      </c>
      <c r="G54" s="14">
        <v>75</v>
      </c>
      <c r="H54" s="15">
        <v>8</v>
      </c>
      <c r="I54" s="58">
        <f t="shared" si="7"/>
        <v>4.8</v>
      </c>
      <c r="J54" s="58">
        <f t="shared" si="8"/>
        <v>0.36</v>
      </c>
      <c r="K54" s="64">
        <f t="shared" si="9"/>
        <v>238.06125</v>
      </c>
      <c r="L54" s="515">
        <f t="shared" si="10"/>
        <v>3174.15</v>
      </c>
      <c r="M54" s="720">
        <v>3174.15</v>
      </c>
      <c r="N54" s="718"/>
      <c r="O54" s="644"/>
      <c r="P54" s="644"/>
      <c r="Q54" s="641"/>
      <c r="R54" s="641"/>
    </row>
    <row r="55" spans="1:18" s="19" customFormat="1" ht="14.1" customHeight="1">
      <c r="A55" s="1069"/>
      <c r="B55" s="1084"/>
      <c r="C55" s="1084"/>
      <c r="D55" s="787"/>
      <c r="E55" s="51">
        <v>1000</v>
      </c>
      <c r="F55" s="13">
        <v>600</v>
      </c>
      <c r="G55" s="14">
        <v>80</v>
      </c>
      <c r="H55" s="15">
        <v>6</v>
      </c>
      <c r="I55" s="58">
        <f t="shared" si="7"/>
        <v>3.6</v>
      </c>
      <c r="J55" s="58">
        <f t="shared" si="8"/>
        <v>0.28799999999999998</v>
      </c>
      <c r="K55" s="64">
        <f t="shared" si="9"/>
        <v>253.93199999999996</v>
      </c>
      <c r="L55" s="515">
        <f t="shared" si="10"/>
        <v>3174.15</v>
      </c>
      <c r="M55" s="720">
        <v>3174.15</v>
      </c>
      <c r="N55" s="718"/>
      <c r="O55" s="644"/>
      <c r="P55" s="644"/>
      <c r="Q55" s="641"/>
      <c r="R55" s="641"/>
    </row>
    <row r="56" spans="1:18" s="19" customFormat="1" ht="14.1" customHeight="1">
      <c r="A56" s="1069"/>
      <c r="B56" s="1084"/>
      <c r="C56" s="1084"/>
      <c r="D56" s="787" t="s">
        <v>68</v>
      </c>
      <c r="E56" s="51">
        <v>1000</v>
      </c>
      <c r="F56" s="13">
        <v>600</v>
      </c>
      <c r="G56" s="14">
        <v>90</v>
      </c>
      <c r="H56" s="15">
        <v>6</v>
      </c>
      <c r="I56" s="58">
        <f t="shared" si="7"/>
        <v>3.6</v>
      </c>
      <c r="J56" s="58">
        <f t="shared" si="8"/>
        <v>0.32400000000000001</v>
      </c>
      <c r="K56" s="64">
        <f t="shared" si="9"/>
        <v>285.67349999999999</v>
      </c>
      <c r="L56" s="515">
        <f>M56*(100%-$L$6)</f>
        <v>3174.15</v>
      </c>
      <c r="M56" s="720">
        <v>3174.15</v>
      </c>
      <c r="N56" s="718"/>
      <c r="O56" s="644"/>
      <c r="P56" s="644"/>
      <c r="Q56" s="641"/>
      <c r="R56" s="641"/>
    </row>
    <row r="57" spans="1:18" s="19" customFormat="1" ht="14.1" customHeight="1">
      <c r="A57" s="1069"/>
      <c r="B57" s="1084"/>
      <c r="C57" s="1084"/>
      <c r="D57" s="124"/>
      <c r="E57" s="51">
        <v>1000</v>
      </c>
      <c r="F57" s="13">
        <v>600</v>
      </c>
      <c r="G57" s="14">
        <v>100</v>
      </c>
      <c r="H57" s="15">
        <v>5</v>
      </c>
      <c r="I57" s="58">
        <f t="shared" si="7"/>
        <v>3</v>
      </c>
      <c r="J57" s="58">
        <f t="shared" si="8"/>
        <v>0.3</v>
      </c>
      <c r="K57" s="64">
        <f t="shared" si="9"/>
        <v>317.41500000000002</v>
      </c>
      <c r="L57" s="515">
        <f t="shared" si="10"/>
        <v>3174.15</v>
      </c>
      <c r="M57" s="720">
        <v>3174.15</v>
      </c>
      <c r="N57" s="718"/>
      <c r="O57" s="644"/>
      <c r="P57" s="644"/>
      <c r="Q57" s="641"/>
      <c r="R57" s="641"/>
    </row>
    <row r="58" spans="1:18" s="19" customFormat="1" ht="14.1" customHeight="1">
      <c r="A58" s="1069"/>
      <c r="B58" s="1084"/>
      <c r="C58" s="1084"/>
      <c r="D58" s="33"/>
      <c r="E58" s="51">
        <v>1000</v>
      </c>
      <c r="F58" s="13">
        <v>600</v>
      </c>
      <c r="G58" s="14">
        <v>110</v>
      </c>
      <c r="H58" s="15">
        <v>5</v>
      </c>
      <c r="I58" s="58">
        <f t="shared" si="7"/>
        <v>3</v>
      </c>
      <c r="J58" s="58">
        <f t="shared" si="8"/>
        <v>0.33</v>
      </c>
      <c r="K58" s="64">
        <f t="shared" si="9"/>
        <v>349.15650000000005</v>
      </c>
      <c r="L58" s="515">
        <f t="shared" si="10"/>
        <v>3174.15</v>
      </c>
      <c r="M58" s="720">
        <v>3174.15</v>
      </c>
      <c r="N58" s="718"/>
      <c r="O58" s="644"/>
      <c r="P58" s="644"/>
      <c r="Q58" s="641"/>
      <c r="R58" s="641"/>
    </row>
    <row r="59" spans="1:18" s="19" customFormat="1" ht="14.1" customHeight="1">
      <c r="A59" s="1069"/>
      <c r="B59" s="1084"/>
      <c r="C59" s="1084"/>
      <c r="D59" s="33"/>
      <c r="E59" s="51">
        <v>1000</v>
      </c>
      <c r="F59" s="13">
        <v>600</v>
      </c>
      <c r="G59" s="14">
        <v>120</v>
      </c>
      <c r="H59" s="15">
        <v>4</v>
      </c>
      <c r="I59" s="58">
        <f t="shared" si="7"/>
        <v>2.4</v>
      </c>
      <c r="J59" s="58">
        <f t="shared" si="8"/>
        <v>0.28799999999999998</v>
      </c>
      <c r="K59" s="64">
        <f t="shared" si="9"/>
        <v>380.89799999999997</v>
      </c>
      <c r="L59" s="515">
        <f t="shared" si="10"/>
        <v>3174.15</v>
      </c>
      <c r="M59" s="720">
        <v>3174.15</v>
      </c>
      <c r="N59" s="718"/>
      <c r="O59" s="644"/>
      <c r="P59" s="644"/>
      <c r="Q59" s="641"/>
      <c r="R59" s="641"/>
    </row>
    <row r="60" spans="1:18" s="19" customFormat="1" ht="14.1" customHeight="1">
      <c r="A60" s="1069"/>
      <c r="B60" s="1084"/>
      <c r="C60" s="1084"/>
      <c r="D60" s="33"/>
      <c r="E60" s="51">
        <v>1000</v>
      </c>
      <c r="F60" s="13">
        <v>600</v>
      </c>
      <c r="G60" s="14">
        <v>130</v>
      </c>
      <c r="H60" s="15">
        <v>4</v>
      </c>
      <c r="I60" s="58">
        <f t="shared" si="7"/>
        <v>2.4</v>
      </c>
      <c r="J60" s="58">
        <f t="shared" si="8"/>
        <v>0.312</v>
      </c>
      <c r="K60" s="64">
        <f t="shared" si="9"/>
        <v>412.6395</v>
      </c>
      <c r="L60" s="515">
        <f t="shared" si="10"/>
        <v>3174.15</v>
      </c>
      <c r="M60" s="720">
        <v>3174.15</v>
      </c>
      <c r="N60" s="718"/>
      <c r="O60" s="644"/>
      <c r="P60" s="644"/>
      <c r="Q60" s="641"/>
      <c r="R60" s="641"/>
    </row>
    <row r="61" spans="1:18" s="19" customFormat="1" ht="14.1" customHeight="1">
      <c r="A61" s="1069"/>
      <c r="B61" s="1084"/>
      <c r="C61" s="1084"/>
      <c r="D61" s="33"/>
      <c r="E61" s="51">
        <v>1000</v>
      </c>
      <c r="F61" s="13">
        <v>600</v>
      </c>
      <c r="G61" s="14">
        <v>140</v>
      </c>
      <c r="H61" s="15">
        <v>4</v>
      </c>
      <c r="I61" s="58">
        <f t="shared" si="7"/>
        <v>2.4</v>
      </c>
      <c r="J61" s="58">
        <f t="shared" si="8"/>
        <v>0.33600000000000002</v>
      </c>
      <c r="K61" s="64">
        <f t="shared" si="9"/>
        <v>444.38100000000003</v>
      </c>
      <c r="L61" s="515">
        <f t="shared" si="10"/>
        <v>3174.15</v>
      </c>
      <c r="M61" s="720">
        <v>3174.15</v>
      </c>
      <c r="N61" s="718"/>
      <c r="O61" s="644"/>
      <c r="P61" s="644"/>
      <c r="Q61" s="641"/>
      <c r="R61" s="641"/>
    </row>
    <row r="62" spans="1:18" s="19" customFormat="1" ht="14.1" customHeight="1">
      <c r="A62" s="1069"/>
      <c r="B62" s="1084"/>
      <c r="C62" s="1084"/>
      <c r="D62" s="33"/>
      <c r="E62" s="51">
        <v>1000</v>
      </c>
      <c r="F62" s="13">
        <v>600</v>
      </c>
      <c r="G62" s="14">
        <v>150</v>
      </c>
      <c r="H62" s="15">
        <v>3</v>
      </c>
      <c r="I62" s="58">
        <f t="shared" si="7"/>
        <v>1.8</v>
      </c>
      <c r="J62" s="58">
        <f t="shared" si="8"/>
        <v>0.27</v>
      </c>
      <c r="K62" s="64">
        <f t="shared" si="9"/>
        <v>476.12250000000006</v>
      </c>
      <c r="L62" s="515">
        <f t="shared" si="10"/>
        <v>3174.15</v>
      </c>
      <c r="M62" s="720">
        <v>3174.15</v>
      </c>
      <c r="N62" s="718"/>
      <c r="O62" s="644"/>
      <c r="P62" s="644"/>
      <c r="Q62" s="641"/>
      <c r="R62" s="641"/>
    </row>
    <row r="63" spans="1:18" s="19" customFormat="1" ht="14.1" customHeight="1">
      <c r="A63" s="1069"/>
      <c r="B63" s="1084"/>
      <c r="C63" s="1084"/>
      <c r="D63" s="33"/>
      <c r="E63" s="51">
        <v>1000</v>
      </c>
      <c r="F63" s="13">
        <v>600</v>
      </c>
      <c r="G63" s="14">
        <v>160</v>
      </c>
      <c r="H63" s="15">
        <v>3</v>
      </c>
      <c r="I63" s="58">
        <f t="shared" si="7"/>
        <v>1.8</v>
      </c>
      <c r="J63" s="58">
        <f t="shared" si="8"/>
        <v>0.28799999999999998</v>
      </c>
      <c r="K63" s="64">
        <f t="shared" si="9"/>
        <v>507.86399999999992</v>
      </c>
      <c r="L63" s="515">
        <f t="shared" si="10"/>
        <v>3174.15</v>
      </c>
      <c r="M63" s="720">
        <v>3174.15</v>
      </c>
      <c r="N63" s="718"/>
      <c r="O63" s="644"/>
      <c r="P63" s="644"/>
      <c r="Q63" s="641"/>
      <c r="R63" s="641"/>
    </row>
    <row r="64" spans="1:18" s="19" customFormat="1" ht="14.1" customHeight="1">
      <c r="A64" s="1069"/>
      <c r="B64" s="1084"/>
      <c r="C64" s="1084"/>
      <c r="D64" s="33"/>
      <c r="E64" s="51">
        <v>1000</v>
      </c>
      <c r="F64" s="13">
        <v>600</v>
      </c>
      <c r="G64" s="14">
        <v>170</v>
      </c>
      <c r="H64" s="15">
        <v>3</v>
      </c>
      <c r="I64" s="58">
        <f t="shared" si="7"/>
        <v>1.8</v>
      </c>
      <c r="J64" s="58">
        <f t="shared" si="8"/>
        <v>0.30599999999999999</v>
      </c>
      <c r="K64" s="64">
        <f t="shared" si="9"/>
        <v>539.60550000000001</v>
      </c>
      <c r="L64" s="515">
        <f t="shared" si="10"/>
        <v>3174.15</v>
      </c>
      <c r="M64" s="720">
        <v>3174.15</v>
      </c>
      <c r="N64" s="718"/>
      <c r="O64" s="644"/>
      <c r="P64" s="644"/>
      <c r="Q64" s="641"/>
      <c r="R64" s="641"/>
    </row>
    <row r="65" spans="1:18" s="19" customFormat="1" ht="14.1" customHeight="1">
      <c r="A65" s="1069"/>
      <c r="B65" s="1084"/>
      <c r="C65" s="1084"/>
      <c r="D65" s="33"/>
      <c r="E65" s="51">
        <v>1000</v>
      </c>
      <c r="F65" s="13">
        <v>600</v>
      </c>
      <c r="G65" s="14">
        <v>180</v>
      </c>
      <c r="H65" s="15">
        <v>3</v>
      </c>
      <c r="I65" s="58">
        <f t="shared" si="7"/>
        <v>1.8</v>
      </c>
      <c r="J65" s="58">
        <f t="shared" si="8"/>
        <v>0.32400000000000001</v>
      </c>
      <c r="K65" s="64">
        <f t="shared" si="9"/>
        <v>571.34699999999998</v>
      </c>
      <c r="L65" s="515">
        <f t="shared" si="10"/>
        <v>3174.15</v>
      </c>
      <c r="M65" s="720">
        <v>3174.15</v>
      </c>
      <c r="N65" s="718"/>
      <c r="O65" s="644"/>
      <c r="P65" s="644"/>
      <c r="Q65" s="641"/>
      <c r="R65" s="641"/>
    </row>
    <row r="66" spans="1:18" s="19" customFormat="1" ht="14.1" customHeight="1">
      <c r="A66" s="1069"/>
      <c r="B66" s="1084"/>
      <c r="C66" s="1084"/>
      <c r="D66" s="33"/>
      <c r="E66" s="51">
        <v>1000</v>
      </c>
      <c r="F66" s="13">
        <v>600</v>
      </c>
      <c r="G66" s="14">
        <v>190</v>
      </c>
      <c r="H66" s="15">
        <v>3</v>
      </c>
      <c r="I66" s="58">
        <f t="shared" si="7"/>
        <v>1.8</v>
      </c>
      <c r="J66" s="58">
        <f t="shared" si="8"/>
        <v>0.34200000000000003</v>
      </c>
      <c r="K66" s="64">
        <f t="shared" si="9"/>
        <v>603.08850000000007</v>
      </c>
      <c r="L66" s="515">
        <f t="shared" si="10"/>
        <v>3174.15</v>
      </c>
      <c r="M66" s="720">
        <v>3174.15</v>
      </c>
      <c r="N66" s="718"/>
      <c r="O66" s="644"/>
      <c r="P66" s="644"/>
      <c r="Q66" s="641"/>
      <c r="R66" s="641"/>
    </row>
    <row r="67" spans="1:18" s="19" customFormat="1" ht="14.1" customHeight="1">
      <c r="A67" s="1056"/>
      <c r="B67" s="1057"/>
      <c r="C67" s="1057"/>
      <c r="D67" s="34"/>
      <c r="E67" s="78">
        <v>1000</v>
      </c>
      <c r="F67" s="79">
        <v>600</v>
      </c>
      <c r="G67" s="80">
        <v>200</v>
      </c>
      <c r="H67" s="81">
        <v>2</v>
      </c>
      <c r="I67" s="82">
        <f t="shared" si="7"/>
        <v>1.2</v>
      </c>
      <c r="J67" s="82">
        <f t="shared" si="8"/>
        <v>0.24</v>
      </c>
      <c r="K67" s="70">
        <f t="shared" si="9"/>
        <v>634.83000000000004</v>
      </c>
      <c r="L67" s="627">
        <f t="shared" si="10"/>
        <v>3174.15</v>
      </c>
      <c r="M67" s="733">
        <v>3174.15</v>
      </c>
      <c r="N67" s="718"/>
      <c r="O67" s="644"/>
      <c r="P67" s="644"/>
      <c r="Q67" s="641"/>
      <c r="R67" s="641"/>
    </row>
    <row r="68" spans="1:18" s="641" customFormat="1" ht="43.5" customHeight="1">
      <c r="A68" s="1091" t="s">
        <v>548</v>
      </c>
      <c r="B68" s="1092"/>
      <c r="C68" s="1093"/>
      <c r="D68" s="121" t="s">
        <v>547</v>
      </c>
      <c r="E68" s="1020">
        <v>1000</v>
      </c>
      <c r="F68" s="1021">
        <v>600</v>
      </c>
      <c r="G68" s="1022">
        <v>27</v>
      </c>
      <c r="H68" s="1023">
        <v>12</v>
      </c>
      <c r="I68" s="1024">
        <f t="shared" si="7"/>
        <v>7.2</v>
      </c>
      <c r="J68" s="1024">
        <f t="shared" si="8"/>
        <v>0.19439999999999999</v>
      </c>
      <c r="K68" s="70">
        <f t="shared" si="9"/>
        <v>96.768000000000001</v>
      </c>
      <c r="L68" s="1025">
        <v>3584</v>
      </c>
      <c r="M68" s="1025"/>
      <c r="N68" s="718"/>
      <c r="O68" s="644"/>
      <c r="P68" s="644"/>
    </row>
    <row r="69" spans="1:18" s="19" customFormat="1" ht="14.1" customHeight="1">
      <c r="A69" s="1053" t="s">
        <v>111</v>
      </c>
      <c r="B69" s="1067"/>
      <c r="C69" s="1068"/>
      <c r="D69" s="1074" t="s">
        <v>113</v>
      </c>
      <c r="E69" s="53">
        <v>1000</v>
      </c>
      <c r="F69" s="54">
        <v>600</v>
      </c>
      <c r="G69" s="55">
        <v>50</v>
      </c>
      <c r="H69" s="56">
        <v>8</v>
      </c>
      <c r="I69" s="57">
        <f t="shared" ref="I69:I85" si="11">E69*F69*H69/1000000</f>
        <v>4.8</v>
      </c>
      <c r="J69" s="57">
        <f t="shared" ref="J69:J85" si="12">E69*F69*G69*H69/1000000000</f>
        <v>0.24</v>
      </c>
      <c r="K69" s="50">
        <f t="shared" ref="K69:K85" si="13">L69*J69/I69</f>
        <v>170.65</v>
      </c>
      <c r="L69" s="524">
        <f t="shared" ref="L69:L85" si="14">M69*(100%-$L$6)</f>
        <v>3413</v>
      </c>
      <c r="M69" s="713">
        <v>3413</v>
      </c>
      <c r="N69" s="718"/>
      <c r="O69" s="644"/>
      <c r="P69" s="644"/>
      <c r="Q69" s="641"/>
      <c r="R69" s="641"/>
    </row>
    <row r="70" spans="1:18" s="19" customFormat="1" ht="14.1" customHeight="1">
      <c r="A70" s="1069"/>
      <c r="B70" s="1070"/>
      <c r="C70" s="1071"/>
      <c r="D70" s="1075"/>
      <c r="E70" s="51">
        <v>1000</v>
      </c>
      <c r="F70" s="13">
        <v>600</v>
      </c>
      <c r="G70" s="14">
        <v>60</v>
      </c>
      <c r="H70" s="15">
        <v>6</v>
      </c>
      <c r="I70" s="58">
        <f t="shared" si="11"/>
        <v>3.6</v>
      </c>
      <c r="J70" s="58">
        <f t="shared" si="12"/>
        <v>0.216</v>
      </c>
      <c r="K70" s="64">
        <f t="shared" si="13"/>
        <v>204.77999999999997</v>
      </c>
      <c r="L70" s="515">
        <f t="shared" si="14"/>
        <v>3413</v>
      </c>
      <c r="M70" s="720">
        <v>3413</v>
      </c>
      <c r="N70" s="717"/>
      <c r="O70" s="644"/>
      <c r="P70" s="644"/>
      <c r="Q70" s="641"/>
      <c r="R70" s="641"/>
    </row>
    <row r="71" spans="1:18" s="19" customFormat="1" ht="14.1" customHeight="1">
      <c r="A71" s="1069"/>
      <c r="B71" s="1070"/>
      <c r="C71" s="1071"/>
      <c r="D71" s="1075"/>
      <c r="E71" s="51">
        <v>1000</v>
      </c>
      <c r="F71" s="13">
        <v>600</v>
      </c>
      <c r="G71" s="14">
        <v>70</v>
      </c>
      <c r="H71" s="15">
        <v>6</v>
      </c>
      <c r="I71" s="58">
        <f t="shared" si="11"/>
        <v>3.6</v>
      </c>
      <c r="J71" s="58">
        <f t="shared" si="12"/>
        <v>0.252</v>
      </c>
      <c r="K71" s="64">
        <f t="shared" si="13"/>
        <v>238.91</v>
      </c>
      <c r="L71" s="515">
        <f t="shared" si="14"/>
        <v>3413</v>
      </c>
      <c r="M71" s="720">
        <v>3413</v>
      </c>
      <c r="N71" s="717"/>
      <c r="O71" s="644"/>
      <c r="P71" s="644"/>
      <c r="Q71" s="641"/>
      <c r="R71" s="641"/>
    </row>
    <row r="72" spans="1:18" s="19" customFormat="1" ht="14.1" customHeight="1">
      <c r="A72" s="1069"/>
      <c r="B72" s="1070"/>
      <c r="C72" s="1071"/>
      <c r="D72" s="1075"/>
      <c r="E72" s="51">
        <v>1000</v>
      </c>
      <c r="F72" s="13">
        <v>600</v>
      </c>
      <c r="G72" s="14">
        <v>75</v>
      </c>
      <c r="H72" s="15">
        <v>6</v>
      </c>
      <c r="I72" s="58">
        <f t="shared" si="11"/>
        <v>3.6</v>
      </c>
      <c r="J72" s="58">
        <f t="shared" si="12"/>
        <v>0.27</v>
      </c>
      <c r="K72" s="64">
        <f t="shared" si="13"/>
        <v>255.97500000000002</v>
      </c>
      <c r="L72" s="515">
        <f t="shared" si="14"/>
        <v>3413</v>
      </c>
      <c r="M72" s="720">
        <v>3413</v>
      </c>
      <c r="N72" s="717"/>
      <c r="O72" s="644"/>
      <c r="P72" s="644"/>
      <c r="Q72" s="641"/>
      <c r="R72" s="641"/>
    </row>
    <row r="73" spans="1:18" s="19" customFormat="1" ht="14.1" customHeight="1">
      <c r="A73" s="1072"/>
      <c r="B73" s="1070"/>
      <c r="C73" s="1071"/>
      <c r="D73" s="1075"/>
      <c r="E73" s="51">
        <v>1000</v>
      </c>
      <c r="F73" s="13">
        <v>600</v>
      </c>
      <c r="G73" s="14">
        <v>80</v>
      </c>
      <c r="H73" s="15">
        <v>6</v>
      </c>
      <c r="I73" s="58">
        <f t="shared" si="11"/>
        <v>3.6</v>
      </c>
      <c r="J73" s="58">
        <f t="shared" si="12"/>
        <v>0.28799999999999998</v>
      </c>
      <c r="K73" s="64">
        <f t="shared" si="13"/>
        <v>273.03999999999996</v>
      </c>
      <c r="L73" s="515">
        <f t="shared" si="14"/>
        <v>3413</v>
      </c>
      <c r="M73" s="720">
        <v>3413</v>
      </c>
      <c r="N73" s="717"/>
      <c r="O73" s="644"/>
      <c r="P73" s="644"/>
      <c r="Q73" s="641"/>
      <c r="R73" s="641"/>
    </row>
    <row r="74" spans="1:18" s="19" customFormat="1" ht="14.1" customHeight="1">
      <c r="A74" s="1072"/>
      <c r="B74" s="1070"/>
      <c r="C74" s="1071"/>
      <c r="D74" s="1075" t="s">
        <v>274</v>
      </c>
      <c r="E74" s="51">
        <v>1000</v>
      </c>
      <c r="F74" s="13">
        <v>600</v>
      </c>
      <c r="G74" s="14">
        <v>90</v>
      </c>
      <c r="H74" s="15">
        <v>4</v>
      </c>
      <c r="I74" s="58">
        <f t="shared" si="11"/>
        <v>2.4</v>
      </c>
      <c r="J74" s="58">
        <f t="shared" si="12"/>
        <v>0.216</v>
      </c>
      <c r="K74" s="64">
        <f t="shared" si="13"/>
        <v>307.17</v>
      </c>
      <c r="L74" s="515">
        <f t="shared" si="14"/>
        <v>3413</v>
      </c>
      <c r="M74" s="720">
        <v>3413</v>
      </c>
      <c r="N74" s="717"/>
      <c r="O74" s="644"/>
      <c r="P74" s="644"/>
      <c r="Q74" s="641"/>
      <c r="R74" s="641"/>
    </row>
    <row r="75" spans="1:18" s="19" customFormat="1" ht="14.1" customHeight="1">
      <c r="A75" s="1072"/>
      <c r="B75" s="1070"/>
      <c r="C75" s="1071"/>
      <c r="D75" s="1075"/>
      <c r="E75" s="51">
        <v>1000</v>
      </c>
      <c r="F75" s="13">
        <v>600</v>
      </c>
      <c r="G75" s="14">
        <v>100</v>
      </c>
      <c r="H75" s="15">
        <v>4</v>
      </c>
      <c r="I75" s="58">
        <f t="shared" si="11"/>
        <v>2.4</v>
      </c>
      <c r="J75" s="58">
        <f t="shared" si="12"/>
        <v>0.24</v>
      </c>
      <c r="K75" s="64">
        <f t="shared" si="13"/>
        <v>341.3</v>
      </c>
      <c r="L75" s="515">
        <f t="shared" si="14"/>
        <v>3413</v>
      </c>
      <c r="M75" s="720">
        <v>3413</v>
      </c>
      <c r="N75" s="717"/>
      <c r="O75" s="644"/>
      <c r="P75" s="644"/>
      <c r="Q75" s="641"/>
      <c r="R75" s="641"/>
    </row>
    <row r="76" spans="1:18" s="19" customFormat="1" ht="14.1" customHeight="1">
      <c r="A76" s="1072"/>
      <c r="B76" s="1070"/>
      <c r="C76" s="1071"/>
      <c r="D76" s="1075"/>
      <c r="E76" s="51">
        <v>1000</v>
      </c>
      <c r="F76" s="13">
        <v>600</v>
      </c>
      <c r="G76" s="14">
        <v>110</v>
      </c>
      <c r="H76" s="15">
        <v>4</v>
      </c>
      <c r="I76" s="58">
        <f t="shared" si="11"/>
        <v>2.4</v>
      </c>
      <c r="J76" s="58">
        <f t="shared" si="12"/>
        <v>0.26400000000000001</v>
      </c>
      <c r="K76" s="64">
        <f t="shared" si="13"/>
        <v>375.43</v>
      </c>
      <c r="L76" s="515">
        <f t="shared" si="14"/>
        <v>3413</v>
      </c>
      <c r="M76" s="720">
        <v>3413</v>
      </c>
      <c r="N76" s="717"/>
      <c r="O76" s="644"/>
      <c r="P76" s="644"/>
      <c r="Q76" s="641"/>
      <c r="R76" s="641"/>
    </row>
    <row r="77" spans="1:18" s="19" customFormat="1" ht="14.1" customHeight="1">
      <c r="A77" s="1072"/>
      <c r="B77" s="1070"/>
      <c r="C77" s="1071"/>
      <c r="D77" s="33"/>
      <c r="E77" s="51">
        <v>1000</v>
      </c>
      <c r="F77" s="13">
        <v>600</v>
      </c>
      <c r="G77" s="14">
        <v>120</v>
      </c>
      <c r="H77" s="15">
        <v>3</v>
      </c>
      <c r="I77" s="58">
        <f t="shared" si="11"/>
        <v>1.8</v>
      </c>
      <c r="J77" s="58">
        <f t="shared" si="12"/>
        <v>0.216</v>
      </c>
      <c r="K77" s="64">
        <f t="shared" si="13"/>
        <v>409.55999999999995</v>
      </c>
      <c r="L77" s="515">
        <f t="shared" si="14"/>
        <v>3413</v>
      </c>
      <c r="M77" s="720">
        <v>3413</v>
      </c>
      <c r="N77" s="717"/>
      <c r="O77" s="644"/>
      <c r="P77" s="644"/>
      <c r="Q77" s="641"/>
      <c r="R77" s="641"/>
    </row>
    <row r="78" spans="1:18" s="19" customFormat="1" ht="14.1" customHeight="1">
      <c r="A78" s="1072"/>
      <c r="B78" s="1070"/>
      <c r="C78" s="1071"/>
      <c r="D78" s="33"/>
      <c r="E78" s="51">
        <v>1000</v>
      </c>
      <c r="F78" s="13">
        <v>600</v>
      </c>
      <c r="G78" s="14">
        <v>130</v>
      </c>
      <c r="H78" s="15">
        <v>3</v>
      </c>
      <c r="I78" s="58">
        <f t="shared" si="11"/>
        <v>1.8</v>
      </c>
      <c r="J78" s="58">
        <f t="shared" si="12"/>
        <v>0.23400000000000001</v>
      </c>
      <c r="K78" s="64">
        <f t="shared" si="13"/>
        <v>443.69</v>
      </c>
      <c r="L78" s="515">
        <f t="shared" si="14"/>
        <v>3413</v>
      </c>
      <c r="M78" s="720">
        <v>3413</v>
      </c>
      <c r="N78" s="717"/>
      <c r="O78" s="644"/>
      <c r="P78" s="644"/>
      <c r="Q78" s="641"/>
      <c r="R78" s="641"/>
    </row>
    <row r="79" spans="1:18" s="19" customFormat="1" ht="14.1" customHeight="1">
      <c r="A79" s="1072"/>
      <c r="B79" s="1070"/>
      <c r="C79" s="1071"/>
      <c r="D79" s="33"/>
      <c r="E79" s="51">
        <v>1000</v>
      </c>
      <c r="F79" s="13">
        <v>600</v>
      </c>
      <c r="G79" s="14">
        <v>140</v>
      </c>
      <c r="H79" s="15">
        <v>3</v>
      </c>
      <c r="I79" s="58">
        <f t="shared" si="11"/>
        <v>1.8</v>
      </c>
      <c r="J79" s="58">
        <f t="shared" si="12"/>
        <v>0.252</v>
      </c>
      <c r="K79" s="64">
        <f t="shared" si="13"/>
        <v>477.82</v>
      </c>
      <c r="L79" s="515">
        <f t="shared" si="14"/>
        <v>3413</v>
      </c>
      <c r="M79" s="720">
        <v>3413</v>
      </c>
      <c r="N79" s="717"/>
      <c r="O79" s="644"/>
      <c r="P79" s="644"/>
      <c r="Q79" s="641"/>
      <c r="R79" s="641"/>
    </row>
    <row r="80" spans="1:18" s="19" customFormat="1" ht="14.1" customHeight="1">
      <c r="A80" s="1072"/>
      <c r="B80" s="1070"/>
      <c r="C80" s="1071"/>
      <c r="D80" s="33"/>
      <c r="E80" s="51">
        <v>1000</v>
      </c>
      <c r="F80" s="13">
        <v>600</v>
      </c>
      <c r="G80" s="14">
        <v>150</v>
      </c>
      <c r="H80" s="15">
        <v>3</v>
      </c>
      <c r="I80" s="58">
        <f t="shared" si="11"/>
        <v>1.8</v>
      </c>
      <c r="J80" s="58">
        <f t="shared" si="12"/>
        <v>0.27</v>
      </c>
      <c r="K80" s="64">
        <f t="shared" si="13"/>
        <v>511.95000000000005</v>
      </c>
      <c r="L80" s="515">
        <f t="shared" si="14"/>
        <v>3413</v>
      </c>
      <c r="M80" s="720">
        <v>3413</v>
      </c>
      <c r="N80" s="717"/>
      <c r="O80" s="644"/>
      <c r="P80" s="644"/>
      <c r="Q80" s="641"/>
      <c r="R80" s="641"/>
    </row>
    <row r="81" spans="1:18" s="19" customFormat="1" ht="14.1" customHeight="1">
      <c r="A81" s="1072"/>
      <c r="B81" s="1070"/>
      <c r="C81" s="1071"/>
      <c r="D81" s="33"/>
      <c r="E81" s="51">
        <v>1000</v>
      </c>
      <c r="F81" s="13">
        <v>600</v>
      </c>
      <c r="G81" s="14">
        <v>160</v>
      </c>
      <c r="H81" s="15">
        <v>3</v>
      </c>
      <c r="I81" s="58">
        <f t="shared" si="11"/>
        <v>1.8</v>
      </c>
      <c r="J81" s="58">
        <f t="shared" si="12"/>
        <v>0.28799999999999998</v>
      </c>
      <c r="K81" s="64">
        <f t="shared" si="13"/>
        <v>546.07999999999993</v>
      </c>
      <c r="L81" s="515">
        <f t="shared" si="14"/>
        <v>3413</v>
      </c>
      <c r="M81" s="720">
        <v>3413</v>
      </c>
      <c r="N81" s="717"/>
      <c r="O81" s="644"/>
      <c r="P81" s="644"/>
      <c r="Q81" s="641"/>
      <c r="R81" s="641"/>
    </row>
    <row r="82" spans="1:18" s="19" customFormat="1" ht="14.1" customHeight="1">
      <c r="A82" s="1072"/>
      <c r="B82" s="1070"/>
      <c r="C82" s="1071"/>
      <c r="D82" s="33"/>
      <c r="E82" s="51">
        <v>1000</v>
      </c>
      <c r="F82" s="13">
        <v>600</v>
      </c>
      <c r="G82" s="14">
        <v>170</v>
      </c>
      <c r="H82" s="15">
        <v>2</v>
      </c>
      <c r="I82" s="58">
        <f t="shared" si="11"/>
        <v>1.2</v>
      </c>
      <c r="J82" s="58">
        <f t="shared" si="12"/>
        <v>0.20399999999999999</v>
      </c>
      <c r="K82" s="64">
        <f t="shared" si="13"/>
        <v>580.21</v>
      </c>
      <c r="L82" s="515">
        <f t="shared" si="14"/>
        <v>3413</v>
      </c>
      <c r="M82" s="720">
        <v>3413</v>
      </c>
      <c r="N82" s="717"/>
      <c r="O82" s="644"/>
      <c r="P82" s="644"/>
      <c r="Q82" s="641"/>
      <c r="R82" s="641"/>
    </row>
    <row r="83" spans="1:18" s="19" customFormat="1" ht="14.1" customHeight="1">
      <c r="A83" s="1072"/>
      <c r="B83" s="1070"/>
      <c r="C83" s="1071"/>
      <c r="D83" s="33"/>
      <c r="E83" s="51">
        <v>1000</v>
      </c>
      <c r="F83" s="13">
        <v>600</v>
      </c>
      <c r="G83" s="14">
        <v>180</v>
      </c>
      <c r="H83" s="15">
        <v>2</v>
      </c>
      <c r="I83" s="58">
        <f t="shared" si="11"/>
        <v>1.2</v>
      </c>
      <c r="J83" s="58">
        <f t="shared" si="12"/>
        <v>0.216</v>
      </c>
      <c r="K83" s="64">
        <f t="shared" si="13"/>
        <v>614.34</v>
      </c>
      <c r="L83" s="515">
        <f t="shared" si="14"/>
        <v>3413</v>
      </c>
      <c r="M83" s="720">
        <v>3413</v>
      </c>
      <c r="N83" s="717"/>
      <c r="O83" s="644"/>
      <c r="P83" s="644"/>
      <c r="Q83" s="641"/>
      <c r="R83" s="641"/>
    </row>
    <row r="84" spans="1:18" s="19" customFormat="1" ht="14.1" customHeight="1">
      <c r="A84" s="1072"/>
      <c r="B84" s="1070"/>
      <c r="C84" s="1071"/>
      <c r="D84" s="33"/>
      <c r="E84" s="51">
        <v>1000</v>
      </c>
      <c r="F84" s="13">
        <v>600</v>
      </c>
      <c r="G84" s="14">
        <v>190</v>
      </c>
      <c r="H84" s="15">
        <v>2</v>
      </c>
      <c r="I84" s="58">
        <f t="shared" si="11"/>
        <v>1.2</v>
      </c>
      <c r="J84" s="58">
        <f t="shared" si="12"/>
        <v>0.22800000000000001</v>
      </c>
      <c r="K84" s="64">
        <f t="shared" si="13"/>
        <v>648.47</v>
      </c>
      <c r="L84" s="515">
        <f t="shared" si="14"/>
        <v>3413</v>
      </c>
      <c r="M84" s="720">
        <v>3413</v>
      </c>
      <c r="N84" s="717"/>
      <c r="O84" s="644"/>
      <c r="P84" s="644"/>
      <c r="Q84" s="641"/>
      <c r="R84" s="641"/>
    </row>
    <row r="85" spans="1:18" s="19" customFormat="1" ht="14.1" customHeight="1">
      <c r="A85" s="1076"/>
      <c r="B85" s="1077"/>
      <c r="C85" s="1078"/>
      <c r="D85" s="34"/>
      <c r="E85" s="78">
        <v>1000</v>
      </c>
      <c r="F85" s="79">
        <v>600</v>
      </c>
      <c r="G85" s="80">
        <v>200</v>
      </c>
      <c r="H85" s="81">
        <v>2</v>
      </c>
      <c r="I85" s="82">
        <f t="shared" si="11"/>
        <v>1.2</v>
      </c>
      <c r="J85" s="82">
        <f t="shared" si="12"/>
        <v>0.24</v>
      </c>
      <c r="K85" s="70">
        <f t="shared" si="13"/>
        <v>682.6</v>
      </c>
      <c r="L85" s="627">
        <f t="shared" si="14"/>
        <v>3413</v>
      </c>
      <c r="M85" s="733">
        <v>3413</v>
      </c>
      <c r="N85" s="717"/>
      <c r="O85" s="644"/>
      <c r="P85" s="644"/>
      <c r="Q85" s="641"/>
      <c r="R85" s="641"/>
    </row>
    <row r="86" spans="1:18" s="19" customFormat="1" ht="18" customHeight="1">
      <c r="A86" s="1079" t="s">
        <v>70</v>
      </c>
      <c r="B86" s="1080"/>
      <c r="C86" s="1080"/>
      <c r="D86" s="1080"/>
      <c r="E86" s="1088"/>
      <c r="F86" s="1088"/>
      <c r="G86" s="1088"/>
      <c r="H86" s="1088"/>
      <c r="I86" s="1088"/>
      <c r="J86" s="1088"/>
      <c r="K86" s="1088"/>
      <c r="L86" s="1089"/>
      <c r="M86" s="727"/>
      <c r="N86" s="717"/>
    </row>
    <row r="87" spans="1:18" s="19" customFormat="1" ht="14.1" customHeight="1">
      <c r="A87" s="1053" t="s">
        <v>16</v>
      </c>
      <c r="B87" s="1054"/>
      <c r="C87" s="1055"/>
      <c r="D87" s="35" t="s">
        <v>55</v>
      </c>
      <c r="E87" s="53">
        <v>1000</v>
      </c>
      <c r="F87" s="54">
        <v>600</v>
      </c>
      <c r="G87" s="55">
        <v>25</v>
      </c>
      <c r="H87" s="56">
        <v>8</v>
      </c>
      <c r="I87" s="57">
        <f t="shared" si="7"/>
        <v>4.8</v>
      </c>
      <c r="J87" s="57">
        <f t="shared" si="8"/>
        <v>0.12</v>
      </c>
      <c r="K87" s="50">
        <f>L87/1000*G87</f>
        <v>161.97825</v>
      </c>
      <c r="L87" s="524">
        <f>M87*(100%-$L$6)</f>
        <v>6479.13</v>
      </c>
      <c r="M87" s="713">
        <v>6479.13</v>
      </c>
      <c r="N87" s="718"/>
      <c r="O87" s="644"/>
      <c r="P87" s="644"/>
      <c r="Q87" s="641"/>
      <c r="R87" s="641"/>
    </row>
    <row r="88" spans="1:18" s="19" customFormat="1" ht="14.1" customHeight="1">
      <c r="A88" s="1069"/>
      <c r="B88" s="1084"/>
      <c r="C88" s="1090"/>
      <c r="D88" s="36"/>
      <c r="E88" s="51">
        <v>1000</v>
      </c>
      <c r="F88" s="13">
        <v>600</v>
      </c>
      <c r="G88" s="14">
        <v>30</v>
      </c>
      <c r="H88" s="15">
        <v>8</v>
      </c>
      <c r="I88" s="58">
        <f t="shared" si="7"/>
        <v>4.8</v>
      </c>
      <c r="J88" s="58">
        <f t="shared" si="8"/>
        <v>0.14399999999999999</v>
      </c>
      <c r="K88" s="11">
        <f>L88/1000*G88</f>
        <v>194.37390000000002</v>
      </c>
      <c r="L88" s="515">
        <f t="shared" si="10"/>
        <v>6479.13</v>
      </c>
      <c r="M88" s="720">
        <v>6479.13</v>
      </c>
      <c r="N88" s="717"/>
      <c r="O88" s="644"/>
      <c r="P88" s="644"/>
      <c r="Q88" s="641"/>
      <c r="R88" s="641"/>
    </row>
    <row r="89" spans="1:18" s="19" customFormat="1" ht="14.1" customHeight="1">
      <c r="A89" s="1069"/>
      <c r="B89" s="1084"/>
      <c r="C89" s="1090"/>
      <c r="D89" s="1073"/>
      <c r="E89" s="51">
        <v>1000</v>
      </c>
      <c r="F89" s="13">
        <v>600</v>
      </c>
      <c r="G89" s="14">
        <v>40</v>
      </c>
      <c r="H89" s="15">
        <v>6</v>
      </c>
      <c r="I89" s="58">
        <f t="shared" si="7"/>
        <v>3.6</v>
      </c>
      <c r="J89" s="58">
        <f t="shared" si="8"/>
        <v>0.14399999999999999</v>
      </c>
      <c r="K89" s="11">
        <f>L89/1000*G89</f>
        <v>259.16520000000003</v>
      </c>
      <c r="L89" s="515">
        <f t="shared" si="10"/>
        <v>6479.13</v>
      </c>
      <c r="M89" s="720">
        <v>6479.13</v>
      </c>
      <c r="N89" s="717"/>
      <c r="O89" s="644"/>
      <c r="P89" s="644"/>
      <c r="Q89" s="641"/>
      <c r="R89" s="641"/>
    </row>
    <row r="90" spans="1:18" s="19" customFormat="1" ht="14.1" customHeight="1">
      <c r="A90" s="1069"/>
      <c r="B90" s="1084"/>
      <c r="C90" s="1090"/>
      <c r="D90" s="1073"/>
      <c r="E90" s="51">
        <v>1000</v>
      </c>
      <c r="F90" s="13">
        <v>600</v>
      </c>
      <c r="G90" s="14">
        <v>50</v>
      </c>
      <c r="H90" s="15">
        <v>4</v>
      </c>
      <c r="I90" s="58">
        <f t="shared" si="7"/>
        <v>2.4</v>
      </c>
      <c r="J90" s="58">
        <f t="shared" si="8"/>
        <v>0.12</v>
      </c>
      <c r="K90" s="11">
        <f t="shared" ref="K90:K105" si="15">L90*J90/I90</f>
        <v>323.95650000000001</v>
      </c>
      <c r="L90" s="515">
        <f t="shared" si="10"/>
        <v>6479.13</v>
      </c>
      <c r="M90" s="720">
        <v>6479.13</v>
      </c>
      <c r="N90" s="717"/>
      <c r="O90" s="644"/>
      <c r="P90" s="644"/>
      <c r="Q90" s="641"/>
      <c r="R90" s="641"/>
    </row>
    <row r="91" spans="1:18" s="19" customFormat="1" ht="14.1" customHeight="1">
      <c r="A91" s="1069"/>
      <c r="B91" s="1084"/>
      <c r="C91" s="1090"/>
      <c r="D91" s="1073"/>
      <c r="E91" s="51">
        <v>1000</v>
      </c>
      <c r="F91" s="13">
        <v>600</v>
      </c>
      <c r="G91" s="14">
        <v>60</v>
      </c>
      <c r="H91" s="15">
        <v>4</v>
      </c>
      <c r="I91" s="58">
        <f t="shared" si="7"/>
        <v>2.4</v>
      </c>
      <c r="J91" s="58">
        <f t="shared" si="8"/>
        <v>0.14399999999999999</v>
      </c>
      <c r="K91" s="11">
        <f t="shared" si="15"/>
        <v>388.74779999999998</v>
      </c>
      <c r="L91" s="515">
        <f t="shared" si="10"/>
        <v>6479.13</v>
      </c>
      <c r="M91" s="720">
        <v>6479.13</v>
      </c>
      <c r="N91" s="717"/>
      <c r="O91" s="644"/>
      <c r="P91" s="644"/>
      <c r="Q91" s="641"/>
      <c r="R91" s="641"/>
    </row>
    <row r="92" spans="1:18" s="19" customFormat="1" ht="14.1" customHeight="1">
      <c r="A92" s="1069"/>
      <c r="B92" s="1084"/>
      <c r="C92" s="1090"/>
      <c r="D92" s="49"/>
      <c r="E92" s="51">
        <v>1000</v>
      </c>
      <c r="F92" s="13">
        <v>600</v>
      </c>
      <c r="G92" s="14">
        <v>70</v>
      </c>
      <c r="H92" s="15">
        <v>4</v>
      </c>
      <c r="I92" s="58">
        <f t="shared" si="7"/>
        <v>2.4</v>
      </c>
      <c r="J92" s="58">
        <f t="shared" si="8"/>
        <v>0.16800000000000001</v>
      </c>
      <c r="K92" s="11">
        <f t="shared" si="15"/>
        <v>453.53910000000008</v>
      </c>
      <c r="L92" s="515">
        <f t="shared" si="10"/>
        <v>6479.13</v>
      </c>
      <c r="M92" s="720">
        <v>6479.13</v>
      </c>
      <c r="N92" s="717"/>
      <c r="O92" s="644"/>
      <c r="P92" s="644"/>
      <c r="Q92" s="641"/>
      <c r="R92" s="641"/>
    </row>
    <row r="93" spans="1:18" s="19" customFormat="1" ht="14.1" customHeight="1">
      <c r="A93" s="1069"/>
      <c r="B93" s="1084"/>
      <c r="C93" s="1090"/>
      <c r="D93" s="1073"/>
      <c r="E93" s="51">
        <v>1000</v>
      </c>
      <c r="F93" s="13">
        <v>600</v>
      </c>
      <c r="G93" s="14">
        <v>80</v>
      </c>
      <c r="H93" s="528">
        <v>3</v>
      </c>
      <c r="I93" s="514">
        <f t="shared" si="7"/>
        <v>1.8</v>
      </c>
      <c r="J93" s="58">
        <f t="shared" si="8"/>
        <v>0.14399999999999999</v>
      </c>
      <c r="K93" s="11">
        <f t="shared" si="15"/>
        <v>518.33039999999994</v>
      </c>
      <c r="L93" s="515">
        <f t="shared" si="10"/>
        <v>6479.13</v>
      </c>
      <c r="M93" s="720">
        <v>6479.13</v>
      </c>
      <c r="N93" s="717"/>
      <c r="O93" s="644"/>
      <c r="P93" s="644"/>
      <c r="Q93" s="641"/>
      <c r="R93" s="641"/>
    </row>
    <row r="94" spans="1:18" s="19" customFormat="1" ht="14.1" customHeight="1">
      <c r="A94" s="1069"/>
      <c r="B94" s="1084"/>
      <c r="C94" s="1090"/>
      <c r="D94" s="1073"/>
      <c r="E94" s="51">
        <v>1000</v>
      </c>
      <c r="F94" s="13">
        <v>600</v>
      </c>
      <c r="G94" s="14">
        <v>90</v>
      </c>
      <c r="H94" s="15">
        <v>2</v>
      </c>
      <c r="I94" s="58">
        <f t="shared" si="7"/>
        <v>1.2</v>
      </c>
      <c r="J94" s="58">
        <f t="shared" si="8"/>
        <v>0.108</v>
      </c>
      <c r="K94" s="11">
        <f t="shared" si="15"/>
        <v>583.12170000000003</v>
      </c>
      <c r="L94" s="515">
        <f t="shared" si="10"/>
        <v>6479.13</v>
      </c>
      <c r="M94" s="720">
        <v>6479.13</v>
      </c>
      <c r="N94" s="717"/>
      <c r="O94" s="644"/>
      <c r="P94" s="644"/>
      <c r="Q94" s="641"/>
      <c r="R94" s="641"/>
    </row>
    <row r="95" spans="1:18" s="19" customFormat="1" ht="14.1" customHeight="1">
      <c r="A95" s="1069"/>
      <c r="B95" s="1084"/>
      <c r="C95" s="1090"/>
      <c r="D95" s="1073"/>
      <c r="E95" s="51">
        <v>1000</v>
      </c>
      <c r="F95" s="13">
        <v>600</v>
      </c>
      <c r="G95" s="14">
        <v>100</v>
      </c>
      <c r="H95" s="15">
        <v>2</v>
      </c>
      <c r="I95" s="58">
        <f t="shared" si="7"/>
        <v>1.2</v>
      </c>
      <c r="J95" s="58">
        <f t="shared" si="8"/>
        <v>0.12</v>
      </c>
      <c r="K95" s="11">
        <f t="shared" si="15"/>
        <v>647.91300000000001</v>
      </c>
      <c r="L95" s="515">
        <f t="shared" si="10"/>
        <v>6479.13</v>
      </c>
      <c r="M95" s="720">
        <v>6479.13</v>
      </c>
      <c r="N95" s="717"/>
      <c r="O95" s="644"/>
      <c r="P95" s="644"/>
      <c r="Q95" s="641"/>
      <c r="R95" s="641"/>
    </row>
    <row r="96" spans="1:18" s="19" customFormat="1" ht="14.1" customHeight="1">
      <c r="A96" s="1069"/>
      <c r="B96" s="1084"/>
      <c r="C96" s="1090"/>
      <c r="D96" s="49"/>
      <c r="E96" s="51">
        <v>1000</v>
      </c>
      <c r="F96" s="13">
        <v>600</v>
      </c>
      <c r="G96" s="14">
        <v>110</v>
      </c>
      <c r="H96" s="15">
        <v>2</v>
      </c>
      <c r="I96" s="58">
        <f t="shared" si="7"/>
        <v>1.2</v>
      </c>
      <c r="J96" s="58">
        <f t="shared" si="8"/>
        <v>0.13200000000000001</v>
      </c>
      <c r="K96" s="11">
        <f t="shared" si="15"/>
        <v>712.7043000000001</v>
      </c>
      <c r="L96" s="515">
        <f t="shared" si="10"/>
        <v>6479.13</v>
      </c>
      <c r="M96" s="720">
        <v>6479.13</v>
      </c>
      <c r="N96" s="717"/>
      <c r="O96" s="644"/>
      <c r="P96" s="644"/>
      <c r="Q96" s="641"/>
      <c r="R96" s="641"/>
    </row>
    <row r="97" spans="1:18" s="19" customFormat="1" ht="14.1" customHeight="1">
      <c r="A97" s="1069"/>
      <c r="B97" s="1084"/>
      <c r="C97" s="1090"/>
      <c r="D97" s="36"/>
      <c r="E97" s="51">
        <v>1000</v>
      </c>
      <c r="F97" s="13">
        <v>600</v>
      </c>
      <c r="G97" s="14">
        <v>120</v>
      </c>
      <c r="H97" s="15">
        <v>2</v>
      </c>
      <c r="I97" s="58">
        <f t="shared" si="7"/>
        <v>1.2</v>
      </c>
      <c r="J97" s="58">
        <f t="shared" si="8"/>
        <v>0.14399999999999999</v>
      </c>
      <c r="K97" s="11">
        <f t="shared" si="15"/>
        <v>777.49559999999997</v>
      </c>
      <c r="L97" s="515">
        <f t="shared" si="10"/>
        <v>6479.13</v>
      </c>
      <c r="M97" s="720">
        <v>6479.13</v>
      </c>
      <c r="N97" s="717"/>
      <c r="O97" s="644"/>
      <c r="P97" s="644"/>
      <c r="Q97" s="641"/>
      <c r="R97" s="641"/>
    </row>
    <row r="98" spans="1:18" s="19" customFormat="1" ht="14.1" customHeight="1">
      <c r="A98" s="1069"/>
      <c r="B98" s="1084"/>
      <c r="C98" s="1090"/>
      <c r="D98" s="36"/>
      <c r="E98" s="51">
        <v>1000</v>
      </c>
      <c r="F98" s="13">
        <v>600</v>
      </c>
      <c r="G98" s="14">
        <v>130</v>
      </c>
      <c r="H98" s="15">
        <v>2</v>
      </c>
      <c r="I98" s="58">
        <f t="shared" si="7"/>
        <v>1.2</v>
      </c>
      <c r="J98" s="58">
        <f t="shared" si="8"/>
        <v>0.156</v>
      </c>
      <c r="K98" s="11">
        <f t="shared" si="15"/>
        <v>842.28690000000006</v>
      </c>
      <c r="L98" s="515">
        <f t="shared" si="10"/>
        <v>6479.13</v>
      </c>
      <c r="M98" s="720">
        <v>6479.13</v>
      </c>
      <c r="N98" s="717"/>
      <c r="O98" s="644"/>
      <c r="P98" s="644"/>
      <c r="Q98" s="641"/>
      <c r="R98" s="641"/>
    </row>
    <row r="99" spans="1:18" s="19" customFormat="1" ht="14.1" customHeight="1">
      <c r="A99" s="1069"/>
      <c r="B99" s="1084"/>
      <c r="C99" s="1090"/>
      <c r="D99" s="36"/>
      <c r="E99" s="51">
        <v>1000</v>
      </c>
      <c r="F99" s="13">
        <v>600</v>
      </c>
      <c r="G99" s="14">
        <v>140</v>
      </c>
      <c r="H99" s="15">
        <v>2</v>
      </c>
      <c r="I99" s="58">
        <f t="shared" si="7"/>
        <v>1.2</v>
      </c>
      <c r="J99" s="58">
        <f t="shared" si="8"/>
        <v>0.16800000000000001</v>
      </c>
      <c r="K99" s="11">
        <f t="shared" si="15"/>
        <v>907.07820000000015</v>
      </c>
      <c r="L99" s="515">
        <f t="shared" si="10"/>
        <v>6479.13</v>
      </c>
      <c r="M99" s="720">
        <v>6479.13</v>
      </c>
      <c r="N99" s="717"/>
      <c r="O99" s="644"/>
      <c r="P99" s="644"/>
      <c r="Q99" s="641"/>
      <c r="R99" s="641"/>
    </row>
    <row r="100" spans="1:18" s="19" customFormat="1" ht="14.1" customHeight="1">
      <c r="A100" s="1069"/>
      <c r="B100" s="1084"/>
      <c r="C100" s="1090"/>
      <c r="D100" s="93"/>
      <c r="E100" s="51">
        <v>1000</v>
      </c>
      <c r="F100" s="13">
        <v>600</v>
      </c>
      <c r="G100" s="14">
        <v>150</v>
      </c>
      <c r="H100" s="15">
        <v>2</v>
      </c>
      <c r="I100" s="58">
        <f t="shared" si="7"/>
        <v>1.2</v>
      </c>
      <c r="J100" s="58">
        <f t="shared" si="8"/>
        <v>0.18</v>
      </c>
      <c r="K100" s="11">
        <f t="shared" si="15"/>
        <v>971.86950000000013</v>
      </c>
      <c r="L100" s="515">
        <f t="shared" si="10"/>
        <v>6479.13</v>
      </c>
      <c r="M100" s="720">
        <v>6479.13</v>
      </c>
      <c r="N100" s="717"/>
      <c r="O100" s="644"/>
      <c r="P100" s="644"/>
      <c r="Q100" s="641"/>
      <c r="R100" s="641"/>
    </row>
    <row r="101" spans="1:18" s="19" customFormat="1" ht="14.1" customHeight="1">
      <c r="A101" s="1069"/>
      <c r="B101" s="1084"/>
      <c r="C101" s="1090"/>
      <c r="D101" s="93"/>
      <c r="E101" s="51">
        <v>1000</v>
      </c>
      <c r="F101" s="13">
        <v>600</v>
      </c>
      <c r="G101" s="14">
        <v>160</v>
      </c>
      <c r="H101" s="15">
        <v>1</v>
      </c>
      <c r="I101" s="58">
        <f t="shared" si="7"/>
        <v>0.6</v>
      </c>
      <c r="J101" s="58">
        <f t="shared" si="8"/>
        <v>9.6000000000000002E-2</v>
      </c>
      <c r="K101" s="11">
        <f t="shared" si="15"/>
        <v>1036.6608000000001</v>
      </c>
      <c r="L101" s="515">
        <f t="shared" si="10"/>
        <v>6479.13</v>
      </c>
      <c r="M101" s="720">
        <v>6479.13</v>
      </c>
      <c r="N101" s="717"/>
      <c r="O101" s="644"/>
      <c r="P101" s="644"/>
      <c r="Q101" s="641"/>
      <c r="R101" s="641"/>
    </row>
    <row r="102" spans="1:18" s="19" customFormat="1" ht="14.1" customHeight="1">
      <c r="A102" s="1069"/>
      <c r="B102" s="1084"/>
      <c r="C102" s="1090"/>
      <c r="D102" s="93"/>
      <c r="E102" s="51">
        <v>1000</v>
      </c>
      <c r="F102" s="13">
        <v>600</v>
      </c>
      <c r="G102" s="14">
        <v>170</v>
      </c>
      <c r="H102" s="15">
        <v>1</v>
      </c>
      <c r="I102" s="58">
        <f t="shared" si="7"/>
        <v>0.6</v>
      </c>
      <c r="J102" s="58">
        <f t="shared" si="8"/>
        <v>0.10199999999999999</v>
      </c>
      <c r="K102" s="11">
        <f t="shared" si="15"/>
        <v>1101.4521</v>
      </c>
      <c r="L102" s="515">
        <f t="shared" si="10"/>
        <v>6479.13</v>
      </c>
      <c r="M102" s="720">
        <v>6479.13</v>
      </c>
      <c r="N102" s="717"/>
      <c r="O102" s="644"/>
      <c r="P102" s="644"/>
      <c r="Q102" s="641"/>
      <c r="R102" s="641"/>
    </row>
    <row r="103" spans="1:18" s="19" customFormat="1" ht="14.1" customHeight="1">
      <c r="A103" s="1069"/>
      <c r="B103" s="1084"/>
      <c r="C103" s="1090"/>
      <c r="D103" s="93"/>
      <c r="E103" s="51">
        <v>1000</v>
      </c>
      <c r="F103" s="13">
        <v>600</v>
      </c>
      <c r="G103" s="14">
        <v>180</v>
      </c>
      <c r="H103" s="15">
        <v>1</v>
      </c>
      <c r="I103" s="58">
        <f t="shared" si="7"/>
        <v>0.6</v>
      </c>
      <c r="J103" s="58">
        <f t="shared" si="8"/>
        <v>0.108</v>
      </c>
      <c r="K103" s="11">
        <f t="shared" si="15"/>
        <v>1166.2434000000001</v>
      </c>
      <c r="L103" s="515">
        <f t="shared" si="10"/>
        <v>6479.13</v>
      </c>
      <c r="M103" s="720">
        <v>6479.13</v>
      </c>
      <c r="N103" s="717"/>
      <c r="O103" s="644"/>
      <c r="P103" s="644"/>
      <c r="Q103" s="641"/>
      <c r="R103" s="641"/>
    </row>
    <row r="104" spans="1:18" s="19" customFormat="1" ht="14.1" customHeight="1">
      <c r="A104" s="1069"/>
      <c r="B104" s="1084"/>
      <c r="C104" s="1090"/>
      <c r="D104" s="93"/>
      <c r="E104" s="51">
        <v>1000</v>
      </c>
      <c r="F104" s="13">
        <v>600</v>
      </c>
      <c r="G104" s="14">
        <v>190</v>
      </c>
      <c r="H104" s="15">
        <v>1</v>
      </c>
      <c r="I104" s="58">
        <f t="shared" si="7"/>
        <v>0.6</v>
      </c>
      <c r="J104" s="58">
        <f t="shared" si="8"/>
        <v>0.114</v>
      </c>
      <c r="K104" s="11">
        <f t="shared" si="15"/>
        <v>1231.0347000000002</v>
      </c>
      <c r="L104" s="515">
        <f t="shared" si="10"/>
        <v>6479.13</v>
      </c>
      <c r="M104" s="720">
        <v>6479.13</v>
      </c>
      <c r="N104" s="717"/>
      <c r="O104" s="644"/>
      <c r="P104" s="644"/>
      <c r="Q104" s="641"/>
      <c r="R104" s="641"/>
    </row>
    <row r="105" spans="1:18" s="19" customFormat="1" ht="14.1" customHeight="1">
      <c r="A105" s="1056"/>
      <c r="B105" s="1057"/>
      <c r="C105" s="1058"/>
      <c r="D105" s="94"/>
      <c r="E105" s="78">
        <v>1000</v>
      </c>
      <c r="F105" s="79">
        <v>600</v>
      </c>
      <c r="G105" s="80">
        <v>200</v>
      </c>
      <c r="H105" s="81">
        <v>1</v>
      </c>
      <c r="I105" s="82">
        <f t="shared" si="7"/>
        <v>0.6</v>
      </c>
      <c r="J105" s="82">
        <f t="shared" si="8"/>
        <v>0.12</v>
      </c>
      <c r="K105" s="71">
        <f t="shared" si="15"/>
        <v>1295.826</v>
      </c>
      <c r="L105" s="627">
        <f t="shared" si="10"/>
        <v>6479.13</v>
      </c>
      <c r="M105" s="733">
        <v>6479.13</v>
      </c>
      <c r="N105" s="717"/>
      <c r="O105" s="644"/>
      <c r="P105" s="644"/>
      <c r="Q105" s="641"/>
      <c r="R105" s="641"/>
    </row>
    <row r="106" spans="1:18" s="19" customFormat="1" ht="18" customHeight="1">
      <c r="A106" s="1079" t="s">
        <v>35</v>
      </c>
      <c r="B106" s="1080"/>
      <c r="C106" s="1080"/>
      <c r="D106" s="1080"/>
      <c r="E106" s="1088"/>
      <c r="F106" s="1088"/>
      <c r="G106" s="1088"/>
      <c r="H106" s="1088"/>
      <c r="I106" s="1088"/>
      <c r="J106" s="1088"/>
      <c r="K106" s="1088"/>
      <c r="L106" s="1089"/>
      <c r="M106" s="727"/>
      <c r="N106" s="717"/>
      <c r="Q106" s="641"/>
      <c r="R106" s="641"/>
    </row>
    <row r="107" spans="1:18" s="19" customFormat="1" ht="14.1" customHeight="1">
      <c r="A107" s="1053" t="s">
        <v>17</v>
      </c>
      <c r="B107" s="1054"/>
      <c r="C107" s="1055"/>
      <c r="D107" s="35" t="s">
        <v>55</v>
      </c>
      <c r="E107" s="53">
        <v>1000</v>
      </c>
      <c r="F107" s="54">
        <v>600</v>
      </c>
      <c r="G107" s="55">
        <v>25</v>
      </c>
      <c r="H107" s="56">
        <v>8</v>
      </c>
      <c r="I107" s="57">
        <f t="shared" ref="I107:I125" si="16">E107*F107*H107/1000000</f>
        <v>4.8</v>
      </c>
      <c r="J107" s="57">
        <f t="shared" ref="J107:J125" si="17">E107*F107*G107*H107/1000000000</f>
        <v>0.12</v>
      </c>
      <c r="K107" s="50">
        <f t="shared" ref="K107:K125" si="18">L107*J107/I107</f>
        <v>190.57500000000002</v>
      </c>
      <c r="L107" s="524">
        <f>M107*(100%-$L$6)</f>
        <v>7623</v>
      </c>
      <c r="M107" s="713">
        <v>7623</v>
      </c>
      <c r="N107" s="718"/>
      <c r="O107" s="644"/>
      <c r="P107" s="644"/>
      <c r="Q107" s="641"/>
      <c r="R107" s="641"/>
    </row>
    <row r="108" spans="1:18" s="19" customFormat="1" ht="14.1" customHeight="1">
      <c r="A108" s="1069"/>
      <c r="B108" s="1084"/>
      <c r="C108" s="1090"/>
      <c r="D108" s="36"/>
      <c r="E108" s="51">
        <v>1000</v>
      </c>
      <c r="F108" s="13">
        <v>600</v>
      </c>
      <c r="G108" s="14">
        <v>30</v>
      </c>
      <c r="H108" s="15">
        <v>8</v>
      </c>
      <c r="I108" s="58">
        <f t="shared" si="16"/>
        <v>4.8</v>
      </c>
      <c r="J108" s="58">
        <f t="shared" si="17"/>
        <v>0.14399999999999999</v>
      </c>
      <c r="K108" s="11">
        <f t="shared" si="18"/>
        <v>228.69</v>
      </c>
      <c r="L108" s="515">
        <f t="shared" ref="L108:L125" si="19">M108*(100%-$L$6)</f>
        <v>7623</v>
      </c>
      <c r="M108" s="720">
        <v>7623</v>
      </c>
      <c r="N108" s="717"/>
      <c r="Q108" s="641"/>
      <c r="R108" s="641"/>
    </row>
    <row r="109" spans="1:18" s="19" customFormat="1" ht="14.1" customHeight="1">
      <c r="A109" s="1069"/>
      <c r="B109" s="1084"/>
      <c r="C109" s="1090"/>
      <c r="D109" s="1075"/>
      <c r="E109" s="51">
        <v>1000</v>
      </c>
      <c r="F109" s="13">
        <v>600</v>
      </c>
      <c r="G109" s="14">
        <v>40</v>
      </c>
      <c r="H109" s="15">
        <v>6</v>
      </c>
      <c r="I109" s="58">
        <f t="shared" si="16"/>
        <v>3.6</v>
      </c>
      <c r="J109" s="58">
        <f t="shared" si="17"/>
        <v>0.14399999999999999</v>
      </c>
      <c r="K109" s="11">
        <f t="shared" si="18"/>
        <v>304.92</v>
      </c>
      <c r="L109" s="515">
        <f t="shared" si="19"/>
        <v>7623</v>
      </c>
      <c r="M109" s="720">
        <v>7623</v>
      </c>
      <c r="N109" s="717"/>
      <c r="Q109" s="641"/>
      <c r="R109" s="641"/>
    </row>
    <row r="110" spans="1:18" s="19" customFormat="1" ht="14.1" customHeight="1">
      <c r="A110" s="1069"/>
      <c r="B110" s="1084"/>
      <c r="C110" s="1090"/>
      <c r="D110" s="1075"/>
      <c r="E110" s="51">
        <v>1000</v>
      </c>
      <c r="F110" s="13">
        <v>600</v>
      </c>
      <c r="G110" s="14">
        <v>50</v>
      </c>
      <c r="H110" s="15">
        <v>4</v>
      </c>
      <c r="I110" s="58">
        <f t="shared" si="16"/>
        <v>2.4</v>
      </c>
      <c r="J110" s="58">
        <f t="shared" si="17"/>
        <v>0.12</v>
      </c>
      <c r="K110" s="11">
        <f t="shared" si="18"/>
        <v>381.15000000000003</v>
      </c>
      <c r="L110" s="515">
        <f t="shared" si="19"/>
        <v>7623</v>
      </c>
      <c r="M110" s="720">
        <v>7623</v>
      </c>
      <c r="N110" s="717"/>
      <c r="O110" s="644"/>
      <c r="P110" s="644"/>
      <c r="Q110" s="641"/>
      <c r="R110" s="641"/>
    </row>
    <row r="111" spans="1:18" s="19" customFormat="1" ht="14.1" customHeight="1">
      <c r="A111" s="1069"/>
      <c r="B111" s="1084"/>
      <c r="C111" s="1090"/>
      <c r="D111" s="1075"/>
      <c r="E111" s="51">
        <v>1000</v>
      </c>
      <c r="F111" s="13">
        <v>600</v>
      </c>
      <c r="G111" s="14">
        <v>60</v>
      </c>
      <c r="H111" s="15">
        <v>4</v>
      </c>
      <c r="I111" s="58">
        <f t="shared" si="16"/>
        <v>2.4</v>
      </c>
      <c r="J111" s="58">
        <f t="shared" si="17"/>
        <v>0.14399999999999999</v>
      </c>
      <c r="K111" s="11">
        <f t="shared" si="18"/>
        <v>457.38</v>
      </c>
      <c r="L111" s="515">
        <f t="shared" si="19"/>
        <v>7623</v>
      </c>
      <c r="M111" s="720">
        <v>7623</v>
      </c>
      <c r="N111" s="717"/>
      <c r="Q111" s="641"/>
      <c r="R111" s="641"/>
    </row>
    <row r="112" spans="1:18" s="19" customFormat="1" ht="14.1" customHeight="1">
      <c r="A112" s="1069"/>
      <c r="B112" s="1084"/>
      <c r="C112" s="1090"/>
      <c r="D112" s="1075"/>
      <c r="E112" s="51">
        <v>1000</v>
      </c>
      <c r="F112" s="13">
        <v>600</v>
      </c>
      <c r="G112" s="14">
        <v>70</v>
      </c>
      <c r="H112" s="15">
        <v>4</v>
      </c>
      <c r="I112" s="58">
        <f t="shared" si="16"/>
        <v>2.4</v>
      </c>
      <c r="J112" s="58">
        <f t="shared" si="17"/>
        <v>0.16800000000000001</v>
      </c>
      <c r="K112" s="11">
        <f t="shared" si="18"/>
        <v>533.61</v>
      </c>
      <c r="L112" s="515">
        <f t="shared" si="19"/>
        <v>7623</v>
      </c>
      <c r="M112" s="720">
        <v>7623</v>
      </c>
      <c r="N112" s="717"/>
      <c r="Q112" s="641"/>
      <c r="R112" s="641"/>
    </row>
    <row r="113" spans="1:18" s="19" customFormat="1" ht="14.1" customHeight="1">
      <c r="A113" s="1069"/>
      <c r="B113" s="1084"/>
      <c r="C113" s="1090"/>
      <c r="D113" s="1075"/>
      <c r="E113" s="51">
        <v>1000</v>
      </c>
      <c r="F113" s="13">
        <v>600</v>
      </c>
      <c r="G113" s="14">
        <v>80</v>
      </c>
      <c r="H113" s="15">
        <v>2</v>
      </c>
      <c r="I113" s="58">
        <f t="shared" si="16"/>
        <v>1.2</v>
      </c>
      <c r="J113" s="58">
        <f t="shared" si="17"/>
        <v>9.6000000000000002E-2</v>
      </c>
      <c r="K113" s="11">
        <f t="shared" si="18"/>
        <v>609.84</v>
      </c>
      <c r="L113" s="515">
        <f t="shared" si="19"/>
        <v>7623</v>
      </c>
      <c r="M113" s="720">
        <v>7623</v>
      </c>
      <c r="N113" s="717"/>
      <c r="Q113" s="641"/>
      <c r="R113" s="641"/>
    </row>
    <row r="114" spans="1:18" s="19" customFormat="1" ht="14.1" customHeight="1">
      <c r="A114" s="1069"/>
      <c r="B114" s="1084"/>
      <c r="C114" s="1090"/>
      <c r="D114" s="282"/>
      <c r="E114" s="51">
        <v>1000</v>
      </c>
      <c r="F114" s="13">
        <v>600</v>
      </c>
      <c r="G114" s="14">
        <v>90</v>
      </c>
      <c r="H114" s="15">
        <v>2</v>
      </c>
      <c r="I114" s="58">
        <f t="shared" si="16"/>
        <v>1.2</v>
      </c>
      <c r="J114" s="58">
        <f t="shared" si="17"/>
        <v>0.108</v>
      </c>
      <c r="K114" s="11">
        <f t="shared" si="18"/>
        <v>686.07</v>
      </c>
      <c r="L114" s="515">
        <f t="shared" si="19"/>
        <v>7623</v>
      </c>
      <c r="M114" s="720">
        <v>7623</v>
      </c>
      <c r="N114" s="717"/>
      <c r="Q114" s="641"/>
      <c r="R114" s="641"/>
    </row>
    <row r="115" spans="1:18" s="19" customFormat="1" ht="14.1" customHeight="1">
      <c r="A115" s="1069"/>
      <c r="B115" s="1084"/>
      <c r="C115" s="1090"/>
      <c r="D115" s="49"/>
      <c r="E115" s="51">
        <v>1000</v>
      </c>
      <c r="F115" s="13">
        <v>600</v>
      </c>
      <c r="G115" s="14">
        <v>100</v>
      </c>
      <c r="H115" s="15">
        <v>2</v>
      </c>
      <c r="I115" s="58">
        <f t="shared" si="16"/>
        <v>1.2</v>
      </c>
      <c r="J115" s="58">
        <f t="shared" si="17"/>
        <v>0.12</v>
      </c>
      <c r="K115" s="11">
        <f t="shared" si="18"/>
        <v>762.30000000000007</v>
      </c>
      <c r="L115" s="515">
        <f t="shared" si="19"/>
        <v>7623</v>
      </c>
      <c r="M115" s="720">
        <v>7623</v>
      </c>
      <c r="N115" s="717"/>
      <c r="O115" s="644"/>
      <c r="P115" s="644"/>
      <c r="Q115" s="641"/>
      <c r="R115" s="641"/>
    </row>
    <row r="116" spans="1:18" s="19" customFormat="1" ht="14.1" customHeight="1">
      <c r="A116" s="1069"/>
      <c r="B116" s="1084"/>
      <c r="C116" s="1090"/>
      <c r="D116" s="36"/>
      <c r="E116" s="51">
        <v>1000</v>
      </c>
      <c r="F116" s="13">
        <v>600</v>
      </c>
      <c r="G116" s="14">
        <v>110</v>
      </c>
      <c r="H116" s="15">
        <v>2</v>
      </c>
      <c r="I116" s="58">
        <f t="shared" si="16"/>
        <v>1.2</v>
      </c>
      <c r="J116" s="58">
        <f t="shared" si="17"/>
        <v>0.13200000000000001</v>
      </c>
      <c r="K116" s="11">
        <f t="shared" si="18"/>
        <v>838.53000000000009</v>
      </c>
      <c r="L116" s="515">
        <f t="shared" si="19"/>
        <v>7623</v>
      </c>
      <c r="M116" s="720">
        <v>7623</v>
      </c>
      <c r="N116" s="717"/>
      <c r="Q116" s="641"/>
      <c r="R116" s="641"/>
    </row>
    <row r="117" spans="1:18" s="19" customFormat="1" ht="14.1" customHeight="1">
      <c r="A117" s="1069"/>
      <c r="B117" s="1084"/>
      <c r="C117" s="1090"/>
      <c r="D117" s="36"/>
      <c r="E117" s="51">
        <v>1000</v>
      </c>
      <c r="F117" s="13">
        <v>600</v>
      </c>
      <c r="G117" s="14">
        <v>120</v>
      </c>
      <c r="H117" s="15">
        <v>2</v>
      </c>
      <c r="I117" s="58">
        <f t="shared" si="16"/>
        <v>1.2</v>
      </c>
      <c r="J117" s="58">
        <f t="shared" si="17"/>
        <v>0.14399999999999999</v>
      </c>
      <c r="K117" s="11">
        <f t="shared" si="18"/>
        <v>914.76</v>
      </c>
      <c r="L117" s="515">
        <f t="shared" si="19"/>
        <v>7623</v>
      </c>
      <c r="M117" s="720">
        <v>7623</v>
      </c>
      <c r="N117" s="717"/>
      <c r="Q117" s="641"/>
      <c r="R117" s="641"/>
    </row>
    <row r="118" spans="1:18" s="19" customFormat="1" ht="14.1" customHeight="1">
      <c r="A118" s="1069"/>
      <c r="B118" s="1084"/>
      <c r="C118" s="1090"/>
      <c r="D118" s="36"/>
      <c r="E118" s="51">
        <v>1000</v>
      </c>
      <c r="F118" s="13">
        <v>600</v>
      </c>
      <c r="G118" s="14">
        <v>130</v>
      </c>
      <c r="H118" s="15">
        <v>2</v>
      </c>
      <c r="I118" s="58">
        <f t="shared" si="16"/>
        <v>1.2</v>
      </c>
      <c r="J118" s="58">
        <f t="shared" si="17"/>
        <v>0.156</v>
      </c>
      <c r="K118" s="11">
        <f t="shared" si="18"/>
        <v>990.99000000000012</v>
      </c>
      <c r="L118" s="515">
        <f t="shared" si="19"/>
        <v>7623</v>
      </c>
      <c r="M118" s="720">
        <v>7623</v>
      </c>
      <c r="N118" s="717"/>
      <c r="Q118" s="641"/>
      <c r="R118" s="641"/>
    </row>
    <row r="119" spans="1:18" s="19" customFormat="1" ht="14.1" customHeight="1">
      <c r="A119" s="1069"/>
      <c r="B119" s="1084"/>
      <c r="C119" s="1090"/>
      <c r="D119" s="36"/>
      <c r="E119" s="51">
        <v>1000</v>
      </c>
      <c r="F119" s="13">
        <v>600</v>
      </c>
      <c r="G119" s="14">
        <v>140</v>
      </c>
      <c r="H119" s="15">
        <v>2</v>
      </c>
      <c r="I119" s="58">
        <f t="shared" si="16"/>
        <v>1.2</v>
      </c>
      <c r="J119" s="58">
        <f t="shared" si="17"/>
        <v>0.16800000000000001</v>
      </c>
      <c r="K119" s="11">
        <f t="shared" si="18"/>
        <v>1067.22</v>
      </c>
      <c r="L119" s="515">
        <f t="shared" si="19"/>
        <v>7623</v>
      </c>
      <c r="M119" s="720">
        <v>7623</v>
      </c>
      <c r="N119" s="717"/>
      <c r="Q119" s="641"/>
      <c r="R119" s="641"/>
    </row>
    <row r="120" spans="1:18" s="19" customFormat="1" ht="14.1" customHeight="1">
      <c r="A120" s="1069"/>
      <c r="B120" s="1084"/>
      <c r="C120" s="1090"/>
      <c r="D120" s="36"/>
      <c r="E120" s="51">
        <v>1000</v>
      </c>
      <c r="F120" s="13">
        <v>600</v>
      </c>
      <c r="G120" s="14">
        <v>150</v>
      </c>
      <c r="H120" s="15">
        <v>2</v>
      </c>
      <c r="I120" s="58">
        <f t="shared" si="16"/>
        <v>1.2</v>
      </c>
      <c r="J120" s="58">
        <f t="shared" si="17"/>
        <v>0.18</v>
      </c>
      <c r="K120" s="11">
        <f t="shared" si="18"/>
        <v>1143.45</v>
      </c>
      <c r="L120" s="515">
        <f t="shared" si="19"/>
        <v>7623</v>
      </c>
      <c r="M120" s="720">
        <v>7623</v>
      </c>
      <c r="N120" s="717"/>
      <c r="O120" s="644"/>
      <c r="P120" s="644"/>
      <c r="Q120" s="641"/>
      <c r="R120" s="641"/>
    </row>
    <row r="121" spans="1:18" s="19" customFormat="1" ht="14.1" customHeight="1">
      <c r="A121" s="1069"/>
      <c r="B121" s="1084"/>
      <c r="C121" s="1090"/>
      <c r="D121" s="49"/>
      <c r="E121" s="51">
        <v>1000</v>
      </c>
      <c r="F121" s="13">
        <v>600</v>
      </c>
      <c r="G121" s="14">
        <v>160</v>
      </c>
      <c r="H121" s="15">
        <v>2</v>
      </c>
      <c r="I121" s="58">
        <f t="shared" si="16"/>
        <v>1.2</v>
      </c>
      <c r="J121" s="58">
        <f t="shared" si="17"/>
        <v>0.192</v>
      </c>
      <c r="K121" s="11">
        <f t="shared" si="18"/>
        <v>1219.68</v>
      </c>
      <c r="L121" s="515">
        <f t="shared" si="19"/>
        <v>7623</v>
      </c>
      <c r="M121" s="720">
        <v>7623</v>
      </c>
      <c r="N121" s="717"/>
      <c r="Q121" s="641"/>
      <c r="R121" s="641"/>
    </row>
    <row r="122" spans="1:18" s="19" customFormat="1" ht="14.1" customHeight="1">
      <c r="A122" s="1069"/>
      <c r="B122" s="1084"/>
      <c r="C122" s="1090"/>
      <c r="D122" s="36"/>
      <c r="E122" s="51">
        <v>1000</v>
      </c>
      <c r="F122" s="13">
        <v>600</v>
      </c>
      <c r="G122" s="14">
        <v>170</v>
      </c>
      <c r="H122" s="15">
        <v>1</v>
      </c>
      <c r="I122" s="58">
        <f t="shared" si="16"/>
        <v>0.6</v>
      </c>
      <c r="J122" s="58">
        <f t="shared" si="17"/>
        <v>0.10199999999999999</v>
      </c>
      <c r="K122" s="11">
        <f t="shared" si="18"/>
        <v>1295.9099999999999</v>
      </c>
      <c r="L122" s="515">
        <f t="shared" si="19"/>
        <v>7623</v>
      </c>
      <c r="M122" s="720">
        <v>7623</v>
      </c>
      <c r="N122" s="717"/>
      <c r="Q122" s="641"/>
      <c r="R122" s="641"/>
    </row>
    <row r="123" spans="1:18" s="19" customFormat="1" ht="14.1" customHeight="1">
      <c r="A123" s="1069"/>
      <c r="B123" s="1084"/>
      <c r="C123" s="1090"/>
      <c r="D123" s="36"/>
      <c r="E123" s="51">
        <v>1000</v>
      </c>
      <c r="F123" s="13">
        <v>600</v>
      </c>
      <c r="G123" s="14">
        <v>180</v>
      </c>
      <c r="H123" s="15">
        <v>1</v>
      </c>
      <c r="I123" s="58">
        <f t="shared" si="16"/>
        <v>0.6</v>
      </c>
      <c r="J123" s="58">
        <f t="shared" si="17"/>
        <v>0.108</v>
      </c>
      <c r="K123" s="11">
        <f t="shared" si="18"/>
        <v>1372.14</v>
      </c>
      <c r="L123" s="515">
        <f t="shared" si="19"/>
        <v>7623</v>
      </c>
      <c r="M123" s="720">
        <v>7623</v>
      </c>
      <c r="N123" s="717"/>
      <c r="Q123" s="641"/>
      <c r="R123" s="641"/>
    </row>
    <row r="124" spans="1:18" s="19" customFormat="1" ht="14.1" customHeight="1">
      <c r="A124" s="1069"/>
      <c r="B124" s="1084"/>
      <c r="C124" s="1090"/>
      <c r="D124" s="36"/>
      <c r="E124" s="51">
        <v>1000</v>
      </c>
      <c r="F124" s="13">
        <v>600</v>
      </c>
      <c r="G124" s="14">
        <v>190</v>
      </c>
      <c r="H124" s="15">
        <v>1</v>
      </c>
      <c r="I124" s="58">
        <f t="shared" si="16"/>
        <v>0.6</v>
      </c>
      <c r="J124" s="58">
        <f t="shared" si="17"/>
        <v>0.114</v>
      </c>
      <c r="K124" s="11">
        <f t="shared" si="18"/>
        <v>1448.3700000000001</v>
      </c>
      <c r="L124" s="515">
        <f t="shared" si="19"/>
        <v>7623</v>
      </c>
      <c r="M124" s="720">
        <v>7623</v>
      </c>
      <c r="N124" s="717"/>
      <c r="Q124" s="641"/>
      <c r="R124" s="641"/>
    </row>
    <row r="125" spans="1:18" s="19" customFormat="1" ht="14.1" customHeight="1">
      <c r="A125" s="1056"/>
      <c r="B125" s="1057"/>
      <c r="C125" s="1058"/>
      <c r="D125" s="37"/>
      <c r="E125" s="78">
        <v>1000</v>
      </c>
      <c r="F125" s="79">
        <v>600</v>
      </c>
      <c r="G125" s="80">
        <v>200</v>
      </c>
      <c r="H125" s="81">
        <v>1</v>
      </c>
      <c r="I125" s="82">
        <f t="shared" si="16"/>
        <v>0.6</v>
      </c>
      <c r="J125" s="82">
        <f t="shared" si="17"/>
        <v>0.12</v>
      </c>
      <c r="K125" s="71">
        <f t="shared" si="18"/>
        <v>1524.6000000000001</v>
      </c>
      <c r="L125" s="627">
        <f t="shared" si="19"/>
        <v>7623</v>
      </c>
      <c r="M125" s="733">
        <v>7623</v>
      </c>
      <c r="N125" s="717"/>
      <c r="O125" s="644"/>
      <c r="P125" s="644"/>
      <c r="Q125" s="641"/>
      <c r="R125" s="641"/>
    </row>
    <row r="126" spans="1:18" ht="12.75" customHeight="1">
      <c r="A126" s="170"/>
      <c r="B126" s="170"/>
      <c r="C126" s="170"/>
      <c r="D126" s="44"/>
      <c r="E126" s="44"/>
      <c r="F126" s="44"/>
      <c r="G126" s="44"/>
      <c r="H126" s="44"/>
      <c r="I126" s="44"/>
      <c r="J126" s="44"/>
      <c r="K126" s="44"/>
      <c r="L126" s="44"/>
      <c r="M126" s="728"/>
    </row>
    <row r="127" spans="1:18" ht="12.75" customHeight="1">
      <c r="A127" s="118" t="s">
        <v>18</v>
      </c>
      <c r="B127" s="118"/>
      <c r="C127" s="118"/>
      <c r="D127" s="4"/>
      <c r="E127" s="4"/>
      <c r="F127" s="4"/>
      <c r="G127" s="4"/>
      <c r="H127" s="4"/>
      <c r="I127" s="5"/>
      <c r="J127" s="5"/>
      <c r="K127" s="5" t="s">
        <v>19</v>
      </c>
      <c r="L127" s="5"/>
      <c r="M127" s="729"/>
      <c r="P127" s="826"/>
    </row>
    <row r="128" spans="1:18" ht="12.75" customHeight="1">
      <c r="A128" s="1095" t="s">
        <v>29</v>
      </c>
      <c r="B128" s="1095"/>
      <c r="C128" s="1095"/>
      <c r="D128" s="1095"/>
      <c r="E128" s="1095"/>
      <c r="F128" s="1095"/>
      <c r="G128" s="1095"/>
      <c r="H128" s="1095"/>
      <c r="I128" s="1095"/>
      <c r="J128" s="1095"/>
      <c r="K128" s="1098" t="s">
        <v>44</v>
      </c>
      <c r="L128" s="1098"/>
      <c r="M128" s="730"/>
      <c r="P128" s="827"/>
    </row>
    <row r="129" spans="1:16" ht="12.75" customHeight="1">
      <c r="A129" s="1096" t="s">
        <v>25</v>
      </c>
      <c r="B129" s="1096"/>
      <c r="C129" s="1096"/>
      <c r="D129" s="1096"/>
      <c r="E129" s="1096"/>
      <c r="F129" s="1096"/>
      <c r="G129" s="1096"/>
      <c r="H129" s="1096"/>
      <c r="I129" s="1096"/>
      <c r="J129" s="1096"/>
      <c r="K129" s="1097" t="s">
        <v>45</v>
      </c>
      <c r="L129" s="1097"/>
      <c r="M129" s="731"/>
      <c r="P129" s="828"/>
    </row>
    <row r="130" spans="1:16" ht="12.75" customHeight="1">
      <c r="A130" s="1094" t="s">
        <v>61</v>
      </c>
      <c r="B130" s="1094"/>
      <c r="C130" s="1094"/>
      <c r="D130" s="1094"/>
      <c r="E130" s="1094"/>
      <c r="F130" s="1094"/>
      <c r="G130" s="1094"/>
      <c r="H130" s="1094"/>
      <c r="I130" s="1094"/>
      <c r="J130" s="1094"/>
      <c r="K130" s="8" t="s">
        <v>454</v>
      </c>
      <c r="L130" s="3"/>
      <c r="M130" s="732"/>
      <c r="P130" s="829"/>
    </row>
    <row r="131" spans="1:16" ht="12.75" customHeight="1">
      <c r="A131" s="1094" t="s">
        <v>104</v>
      </c>
      <c r="B131" s="1094"/>
      <c r="C131" s="1094"/>
      <c r="D131" s="1094"/>
      <c r="E131" s="1094"/>
      <c r="F131" s="1094"/>
      <c r="G131" s="1094"/>
      <c r="H131" s="1094"/>
      <c r="I131" s="1094"/>
      <c r="J131" s="1094"/>
      <c r="K131" s="8" t="s">
        <v>455</v>
      </c>
      <c r="L131" s="3"/>
      <c r="M131" s="732"/>
      <c r="P131" s="829"/>
    </row>
    <row r="132" spans="1:16">
      <c r="P132" s="829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7" activePane="bottomLeft" state="frozen"/>
      <selection pane="bottomLeft" activeCell="A7" sqref="A7:L7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>
        <oddHeader xml:space="preserve">&amp;C
</oddHeader>
      </headerFooter>
    </customSheetView>
  </customSheetViews>
  <mergeCells count="43">
    <mergeCell ref="A131:J131"/>
    <mergeCell ref="A130:J130"/>
    <mergeCell ref="A128:J128"/>
    <mergeCell ref="A129:J129"/>
    <mergeCell ref="D74:D76"/>
    <mergeCell ref="A107:C125"/>
    <mergeCell ref="D109:D111"/>
    <mergeCell ref="D112:D113"/>
    <mergeCell ref="A86:L86"/>
    <mergeCell ref="K129:L129"/>
    <mergeCell ref="A87:C105"/>
    <mergeCell ref="A106:L106"/>
    <mergeCell ref="D89:D91"/>
    <mergeCell ref="K128:L128"/>
    <mergeCell ref="D69:D73"/>
    <mergeCell ref="A48:C48"/>
    <mergeCell ref="D93:D95"/>
    <mergeCell ref="A69:C85"/>
    <mergeCell ref="A9:L9"/>
    <mergeCell ref="A10:C25"/>
    <mergeCell ref="D40:D43"/>
    <mergeCell ref="A49:L49"/>
    <mergeCell ref="A50:C67"/>
    <mergeCell ref="D50:D54"/>
    <mergeCell ref="D45:D46"/>
    <mergeCell ref="A47:L47"/>
    <mergeCell ref="A44:L44"/>
    <mergeCell ref="A40:C43"/>
    <mergeCell ref="A68:C68"/>
    <mergeCell ref="D7:D8"/>
    <mergeCell ref="A45:C46"/>
    <mergeCell ref="A1:L1"/>
    <mergeCell ref="A2:L2"/>
    <mergeCell ref="A3:L3"/>
    <mergeCell ref="A4:L4"/>
    <mergeCell ref="I7:I8"/>
    <mergeCell ref="H7:H8"/>
    <mergeCell ref="A7:C8"/>
    <mergeCell ref="J7:J8"/>
    <mergeCell ref="K7:L7"/>
    <mergeCell ref="E7:G7"/>
    <mergeCell ref="A26:C39"/>
    <mergeCell ref="D28:D29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39" orientation="portrait" r:id="rId2"/>
  <headerFooter alignWithMargins="0">
    <oddHeader xml:space="preserve">&amp;C
</oddHeader>
  </headerFooter>
  <rowBreaks count="1" manualBreakCount="1">
    <brk id="44" max="11" man="1"/>
  </rowBreaks>
  <colBreaks count="1" manualBreakCount="1">
    <brk id="10" max="113" man="1"/>
  </col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145"/>
  <sheetViews>
    <sheetView showGridLines="0" view="pageBreakPreview" zoomScale="80" zoomScaleNormal="85" zoomScaleSheetLayoutView="80" workbookViewId="0">
      <pane ySplit="7" topLeftCell="A8" activePane="bottomLeft" state="frozen"/>
      <selection activeCell="Z19" sqref="Z19"/>
      <selection pane="bottomLeft" activeCell="A4" sqref="A4:L4"/>
    </sheetView>
  </sheetViews>
  <sheetFormatPr defaultRowHeight="12.75"/>
  <cols>
    <col min="1" max="1" width="8" style="117" customWidth="1"/>
    <col min="2" max="2" width="7.5703125" style="19" customWidth="1"/>
    <col min="3" max="3" width="5.42578125" style="19" customWidth="1"/>
    <col min="4" max="4" width="49.7109375" style="19" customWidth="1"/>
    <col min="5" max="5" width="11.5703125" style="19" hidden="1" customWidth="1"/>
    <col min="6" max="9" width="12.7109375" style="19" customWidth="1"/>
    <col min="10" max="10" width="13.85546875" style="19" customWidth="1"/>
    <col min="11" max="11" width="12.7109375" style="19" customWidth="1"/>
    <col min="12" max="12" width="12.7109375" style="52" customWidth="1"/>
    <col min="13" max="13" width="9.140625" style="18" hidden="1" customWidth="1"/>
    <col min="14" max="14" width="9.140625" style="130"/>
    <col min="15" max="17" width="9.140625" style="2"/>
    <col min="18" max="16384" width="9.140625" style="19"/>
  </cols>
  <sheetData>
    <row r="1" spans="1:17" ht="15.95" customHeight="1">
      <c r="A1" s="1226" t="s">
        <v>97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N1" s="540"/>
    </row>
    <row r="2" spans="1:17" ht="15.95" customHeight="1">
      <c r="A2" s="1226" t="s">
        <v>0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N2" s="2"/>
    </row>
    <row r="3" spans="1:17" ht="15.95" customHeight="1">
      <c r="A3" s="1226" t="s">
        <v>95</v>
      </c>
      <c r="B3" s="1227"/>
      <c r="C3" s="1227"/>
      <c r="D3" s="1227"/>
      <c r="E3" s="1227"/>
      <c r="F3" s="1227"/>
      <c r="G3" s="1227"/>
      <c r="H3" s="1227"/>
      <c r="I3" s="1227"/>
      <c r="J3" s="1227"/>
      <c r="K3" s="1227"/>
      <c r="L3" s="1227"/>
      <c r="N3" s="2"/>
    </row>
    <row r="4" spans="1:17" ht="15.95" customHeight="1">
      <c r="A4" s="1248" t="str">
        <f>'Кашированные продукты'!A4:L4</f>
        <v xml:space="preserve"> от 06 марта 2017</v>
      </c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N4" s="2"/>
    </row>
    <row r="5" spans="1:17" ht="15.95" customHeight="1">
      <c r="A5" s="184"/>
      <c r="B5" s="185"/>
      <c r="C5" s="185"/>
      <c r="D5" s="288"/>
      <c r="E5" s="288"/>
      <c r="F5" s="186"/>
      <c r="G5" s="186"/>
      <c r="H5" s="186"/>
      <c r="I5" s="186"/>
      <c r="J5" s="186"/>
      <c r="K5" s="156" t="s">
        <v>76</v>
      </c>
      <c r="L5" s="157">
        <v>0</v>
      </c>
      <c r="N5" s="2"/>
    </row>
    <row r="6" spans="1:17" s="110" customFormat="1" ht="14.25" customHeight="1">
      <c r="A6" s="1101" t="s">
        <v>2</v>
      </c>
      <c r="B6" s="1081"/>
      <c r="C6" s="1082"/>
      <c r="D6" s="1105" t="s">
        <v>81</v>
      </c>
      <c r="E6" s="291"/>
      <c r="F6" s="1079" t="s">
        <v>82</v>
      </c>
      <c r="G6" s="1080"/>
      <c r="H6" s="1080"/>
      <c r="I6" s="1080"/>
      <c r="J6" s="1107"/>
      <c r="K6" s="783" t="s">
        <v>83</v>
      </c>
      <c r="L6" s="784" t="s">
        <v>84</v>
      </c>
      <c r="M6" s="125"/>
      <c r="N6" s="2"/>
      <c r="O6" s="2"/>
      <c r="P6" s="2"/>
      <c r="Q6" s="2"/>
    </row>
    <row r="7" spans="1:17" s="110" customFormat="1" ht="45" customHeight="1">
      <c r="A7" s="1102"/>
      <c r="B7" s="1103"/>
      <c r="C7" s="1104"/>
      <c r="D7" s="1148"/>
      <c r="E7" s="193"/>
      <c r="F7" s="111" t="s">
        <v>8</v>
      </c>
      <c r="G7" s="187" t="s">
        <v>85</v>
      </c>
      <c r="H7" s="187" t="s">
        <v>86</v>
      </c>
      <c r="I7" s="112" t="s">
        <v>87</v>
      </c>
      <c r="J7" s="113" t="s">
        <v>88</v>
      </c>
      <c r="K7" s="786" t="s">
        <v>89</v>
      </c>
      <c r="L7" s="115" t="s">
        <v>90</v>
      </c>
      <c r="M7" s="125"/>
      <c r="N7" s="109"/>
    </row>
    <row r="8" spans="1:17" ht="14.1" customHeight="1">
      <c r="A8" s="1053" t="s">
        <v>91</v>
      </c>
      <c r="B8" s="1067"/>
      <c r="C8" s="1068"/>
      <c r="D8" s="1074" t="s">
        <v>92</v>
      </c>
      <c r="E8" s="53">
        <v>121102</v>
      </c>
      <c r="F8" s="519">
        <v>95</v>
      </c>
      <c r="G8" s="520">
        <v>8</v>
      </c>
      <c r="H8" s="756">
        <v>60</v>
      </c>
      <c r="I8" s="520">
        <v>45</v>
      </c>
      <c r="J8" s="757">
        <f t="shared" ref="J8:J17" si="0">F8-I8</f>
        <v>50</v>
      </c>
      <c r="K8" s="758">
        <v>450</v>
      </c>
      <c r="L8" s="629">
        <f>M8-(M8*$L$5)</f>
        <v>6.92</v>
      </c>
      <c r="M8" s="687">
        <v>6.92</v>
      </c>
      <c r="N8" s="18"/>
      <c r="O8" s="125"/>
      <c r="P8"/>
      <c r="Q8" s="18"/>
    </row>
    <row r="9" spans="1:17" ht="14.1" customHeight="1">
      <c r="A9" s="1069"/>
      <c r="B9" s="1070"/>
      <c r="C9" s="1071"/>
      <c r="D9" s="1075"/>
      <c r="E9" s="51">
        <v>121178</v>
      </c>
      <c r="F9" s="510">
        <v>115</v>
      </c>
      <c r="G9" s="511">
        <v>8</v>
      </c>
      <c r="H9" s="759">
        <v>60</v>
      </c>
      <c r="I9" s="511">
        <v>45</v>
      </c>
      <c r="J9" s="760">
        <f t="shared" si="0"/>
        <v>70</v>
      </c>
      <c r="K9" s="761">
        <v>400</v>
      </c>
      <c r="L9" s="632">
        <f t="shared" ref="L9:L17" si="1">M9-(M9*$L$5)</f>
        <v>7.92</v>
      </c>
      <c r="M9" s="688">
        <v>7.92</v>
      </c>
      <c r="N9" s="644"/>
      <c r="O9" s="125"/>
      <c r="P9"/>
      <c r="Q9" s="18"/>
    </row>
    <row r="10" spans="1:17" ht="14.1" customHeight="1">
      <c r="A10" s="1072"/>
      <c r="B10" s="1070"/>
      <c r="C10" s="1071"/>
      <c r="D10" s="1242"/>
      <c r="E10" s="51">
        <v>121185</v>
      </c>
      <c r="F10" s="510">
        <v>125</v>
      </c>
      <c r="G10" s="511">
        <v>8</v>
      </c>
      <c r="H10" s="759">
        <v>60</v>
      </c>
      <c r="I10" s="511">
        <v>45</v>
      </c>
      <c r="J10" s="760">
        <f t="shared" si="0"/>
        <v>80</v>
      </c>
      <c r="K10" s="761">
        <v>380</v>
      </c>
      <c r="L10" s="632">
        <f t="shared" si="1"/>
        <v>8.26</v>
      </c>
      <c r="M10" s="688">
        <v>8.26</v>
      </c>
      <c r="N10" s="644"/>
      <c r="O10" s="125"/>
      <c r="P10"/>
      <c r="Q10" s="18"/>
    </row>
    <row r="11" spans="1:17" ht="14.1" customHeight="1">
      <c r="A11" s="1072"/>
      <c r="B11" s="1070"/>
      <c r="C11" s="1071"/>
      <c r="D11" s="1242"/>
      <c r="E11" s="51">
        <v>121186</v>
      </c>
      <c r="F11" s="510">
        <v>135</v>
      </c>
      <c r="G11" s="511">
        <v>8</v>
      </c>
      <c r="H11" s="759">
        <v>60</v>
      </c>
      <c r="I11" s="511">
        <v>45</v>
      </c>
      <c r="J11" s="760">
        <f t="shared" si="0"/>
        <v>90</v>
      </c>
      <c r="K11" s="761">
        <v>370</v>
      </c>
      <c r="L11" s="632">
        <f t="shared" si="1"/>
        <v>8.68</v>
      </c>
      <c r="M11" s="688">
        <v>8.68</v>
      </c>
      <c r="N11" s="644"/>
      <c r="O11" s="125"/>
      <c r="P11"/>
      <c r="Q11" s="18"/>
    </row>
    <row r="12" spans="1:17" ht="14.1" customHeight="1">
      <c r="A12" s="1072"/>
      <c r="B12" s="1070"/>
      <c r="C12" s="1071"/>
      <c r="D12" s="1242"/>
      <c r="E12" s="51">
        <v>121188</v>
      </c>
      <c r="F12" s="510">
        <v>145</v>
      </c>
      <c r="G12" s="511">
        <v>8</v>
      </c>
      <c r="H12" s="759">
        <v>60</v>
      </c>
      <c r="I12" s="511">
        <v>45</v>
      </c>
      <c r="J12" s="760">
        <f t="shared" si="0"/>
        <v>100</v>
      </c>
      <c r="K12" s="761">
        <v>350</v>
      </c>
      <c r="L12" s="632">
        <f t="shared" si="1"/>
        <v>9.16</v>
      </c>
      <c r="M12" s="688">
        <v>9.16</v>
      </c>
      <c r="N12" s="644"/>
      <c r="O12" s="125"/>
      <c r="P12"/>
      <c r="Q12" s="18"/>
    </row>
    <row r="13" spans="1:17" ht="14.1" customHeight="1">
      <c r="A13" s="1072"/>
      <c r="B13" s="1070"/>
      <c r="C13" s="1071"/>
      <c r="D13" s="1242"/>
      <c r="E13" s="51">
        <v>121189</v>
      </c>
      <c r="F13" s="510">
        <v>165</v>
      </c>
      <c r="G13" s="511">
        <v>8</v>
      </c>
      <c r="H13" s="759">
        <v>60</v>
      </c>
      <c r="I13" s="511">
        <v>45</v>
      </c>
      <c r="J13" s="760">
        <f t="shared" si="0"/>
        <v>120</v>
      </c>
      <c r="K13" s="761">
        <v>300</v>
      </c>
      <c r="L13" s="632">
        <f t="shared" si="1"/>
        <v>9.86</v>
      </c>
      <c r="M13" s="688">
        <v>9.86</v>
      </c>
      <c r="N13" s="644"/>
      <c r="O13" s="125"/>
      <c r="P13"/>
      <c r="Q13" s="18"/>
    </row>
    <row r="14" spans="1:17" ht="14.1" customHeight="1">
      <c r="A14" s="1072"/>
      <c r="B14" s="1070"/>
      <c r="C14" s="1071"/>
      <c r="D14" s="1242"/>
      <c r="E14" s="51">
        <v>121190</v>
      </c>
      <c r="F14" s="510">
        <v>175</v>
      </c>
      <c r="G14" s="511">
        <v>8</v>
      </c>
      <c r="H14" s="759">
        <v>60</v>
      </c>
      <c r="I14" s="511">
        <v>45</v>
      </c>
      <c r="J14" s="760">
        <f t="shared" si="0"/>
        <v>130</v>
      </c>
      <c r="K14" s="761">
        <v>270</v>
      </c>
      <c r="L14" s="632">
        <f t="shared" si="1"/>
        <v>10.220000000000001</v>
      </c>
      <c r="M14" s="688">
        <v>10.220000000000001</v>
      </c>
      <c r="N14" s="644"/>
      <c r="O14" s="125"/>
      <c r="P14"/>
      <c r="Q14" s="18"/>
    </row>
    <row r="15" spans="1:17" ht="14.1" customHeight="1">
      <c r="A15" s="1072"/>
      <c r="B15" s="1070"/>
      <c r="C15" s="1071"/>
      <c r="D15" s="1242"/>
      <c r="E15" s="51">
        <v>121191</v>
      </c>
      <c r="F15" s="510">
        <v>195</v>
      </c>
      <c r="G15" s="511">
        <v>8</v>
      </c>
      <c r="H15" s="759">
        <v>60</v>
      </c>
      <c r="I15" s="511">
        <v>45</v>
      </c>
      <c r="J15" s="760">
        <f t="shared" si="0"/>
        <v>150</v>
      </c>
      <c r="K15" s="761">
        <v>230</v>
      </c>
      <c r="L15" s="762">
        <f t="shared" si="1"/>
        <v>11.16</v>
      </c>
      <c r="M15" s="688">
        <v>11.16</v>
      </c>
      <c r="N15" s="644"/>
      <c r="O15" s="125"/>
      <c r="P15"/>
      <c r="Q15" s="18"/>
    </row>
    <row r="16" spans="1:17" s="641" customFormat="1" ht="14.1" customHeight="1">
      <c r="A16" s="1072"/>
      <c r="B16" s="1070"/>
      <c r="C16" s="1071"/>
      <c r="D16" s="1242"/>
      <c r="E16" s="73"/>
      <c r="F16" s="763">
        <v>215</v>
      </c>
      <c r="G16" s="577">
        <v>8</v>
      </c>
      <c r="H16" s="764">
        <v>60</v>
      </c>
      <c r="I16" s="577">
        <v>45</v>
      </c>
      <c r="J16" s="765">
        <f t="shared" si="0"/>
        <v>170</v>
      </c>
      <c r="K16" s="766">
        <v>210</v>
      </c>
      <c r="L16" s="762">
        <f t="shared" si="1"/>
        <v>11.9</v>
      </c>
      <c r="M16" s="688">
        <v>11.9</v>
      </c>
      <c r="N16" s="644"/>
      <c r="O16" s="125"/>
      <c r="P16" s="650"/>
      <c r="Q16" s="644"/>
    </row>
    <row r="17" spans="1:17" ht="14.1" customHeight="1">
      <c r="A17" s="1072"/>
      <c r="B17" s="1070"/>
      <c r="C17" s="1071"/>
      <c r="D17" s="1242"/>
      <c r="E17" s="73">
        <v>121192</v>
      </c>
      <c r="F17" s="763">
        <v>225</v>
      </c>
      <c r="G17" s="577">
        <v>8</v>
      </c>
      <c r="H17" s="764">
        <v>60</v>
      </c>
      <c r="I17" s="577">
        <v>45</v>
      </c>
      <c r="J17" s="765">
        <f t="shared" si="0"/>
        <v>180</v>
      </c>
      <c r="K17" s="766">
        <v>200</v>
      </c>
      <c r="L17" s="762">
        <f t="shared" si="1"/>
        <v>12.68</v>
      </c>
      <c r="M17" s="689">
        <v>12.68</v>
      </c>
      <c r="N17" s="644"/>
      <c r="O17" s="125"/>
      <c r="P17"/>
      <c r="Q17" s="18"/>
    </row>
    <row r="18" spans="1:17" ht="18" customHeight="1">
      <c r="A18" s="188"/>
      <c r="B18" s="189"/>
      <c r="C18" s="703"/>
      <c r="D18" s="703"/>
      <c r="E18" s="703"/>
      <c r="F18" s="704"/>
      <c r="G18" s="703"/>
      <c r="H18" s="703"/>
      <c r="I18" s="703"/>
      <c r="J18" s="703"/>
      <c r="K18" s="703"/>
      <c r="L18" s="768"/>
      <c r="M18" s="176"/>
      <c r="N18" s="18"/>
      <c r="O18" s="110"/>
      <c r="P18" s="19"/>
      <c r="Q18" s="19"/>
    </row>
    <row r="19" spans="1:17" ht="14.1" customHeight="1">
      <c r="A19" s="1053" t="s">
        <v>93</v>
      </c>
      <c r="B19" s="1054"/>
      <c r="C19" s="1055"/>
      <c r="D19" s="1246" t="s">
        <v>94</v>
      </c>
      <c r="E19" s="53">
        <v>121173</v>
      </c>
      <c r="F19" s="519">
        <v>95</v>
      </c>
      <c r="G19" s="520">
        <v>8</v>
      </c>
      <c r="H19" s="756">
        <v>60</v>
      </c>
      <c r="I19" s="520">
        <v>45</v>
      </c>
      <c r="J19" s="757">
        <f t="shared" ref="J19:J27" si="2">F19-I19</f>
        <v>50</v>
      </c>
      <c r="K19" s="758">
        <v>450</v>
      </c>
      <c r="L19" s="629">
        <f>M19-(M19*$L$5)</f>
        <v>5.81</v>
      </c>
      <c r="M19" s="687">
        <v>5.81</v>
      </c>
      <c r="N19" s="18"/>
      <c r="O19" s="623"/>
      <c r="P19"/>
      <c r="Q19" s="18"/>
    </row>
    <row r="20" spans="1:17" ht="14.1" customHeight="1">
      <c r="A20" s="1069"/>
      <c r="B20" s="1084"/>
      <c r="C20" s="1090"/>
      <c r="D20" s="1073"/>
      <c r="E20" s="51">
        <v>121174</v>
      </c>
      <c r="F20" s="510">
        <v>115</v>
      </c>
      <c r="G20" s="511">
        <v>8</v>
      </c>
      <c r="H20" s="759">
        <v>60</v>
      </c>
      <c r="I20" s="511">
        <v>45</v>
      </c>
      <c r="J20" s="760">
        <f t="shared" si="2"/>
        <v>70</v>
      </c>
      <c r="K20" s="761">
        <v>400</v>
      </c>
      <c r="L20" s="632">
        <f t="shared" ref="L20:L28" si="3">M20-(M20*$L$5)</f>
        <v>6.43</v>
      </c>
      <c r="M20" s="688">
        <v>6.43</v>
      </c>
      <c r="N20" s="18"/>
      <c r="O20" s="623"/>
      <c r="P20"/>
      <c r="Q20" s="18"/>
    </row>
    <row r="21" spans="1:17" ht="14.1" customHeight="1">
      <c r="A21" s="1069"/>
      <c r="B21" s="1084"/>
      <c r="C21" s="1090"/>
      <c r="D21" s="1073"/>
      <c r="E21" s="51">
        <v>121175</v>
      </c>
      <c r="F21" s="510">
        <v>125</v>
      </c>
      <c r="G21" s="511">
        <v>8</v>
      </c>
      <c r="H21" s="759">
        <v>60</v>
      </c>
      <c r="I21" s="511">
        <v>45</v>
      </c>
      <c r="J21" s="760">
        <f t="shared" si="2"/>
        <v>80</v>
      </c>
      <c r="K21" s="761">
        <v>380</v>
      </c>
      <c r="L21" s="632">
        <f t="shared" si="3"/>
        <v>7.08</v>
      </c>
      <c r="M21" s="688">
        <v>7.08</v>
      </c>
      <c r="N21" s="18"/>
      <c r="O21" s="623"/>
      <c r="P21"/>
      <c r="Q21" s="18"/>
    </row>
    <row r="22" spans="1:17" ht="14.1" customHeight="1">
      <c r="A22" s="1069"/>
      <c r="B22" s="1084"/>
      <c r="C22" s="1090"/>
      <c r="D22" s="1073"/>
      <c r="E22" s="51">
        <v>121177</v>
      </c>
      <c r="F22" s="510">
        <v>135</v>
      </c>
      <c r="G22" s="511">
        <v>8</v>
      </c>
      <c r="H22" s="759">
        <v>60</v>
      </c>
      <c r="I22" s="511">
        <v>45</v>
      </c>
      <c r="J22" s="760">
        <f t="shared" si="2"/>
        <v>90</v>
      </c>
      <c r="K22" s="761">
        <v>370</v>
      </c>
      <c r="L22" s="632">
        <f t="shared" si="3"/>
        <v>7.18</v>
      </c>
      <c r="M22" s="688">
        <v>7.18</v>
      </c>
      <c r="N22" s="18"/>
      <c r="O22" s="623"/>
      <c r="P22"/>
      <c r="Q22" s="18"/>
    </row>
    <row r="23" spans="1:17" ht="14.1" customHeight="1">
      <c r="A23" s="1069"/>
      <c r="B23" s="1084"/>
      <c r="C23" s="1090"/>
      <c r="D23" s="1073"/>
      <c r="E23" s="51">
        <v>121179</v>
      </c>
      <c r="F23" s="510">
        <v>145</v>
      </c>
      <c r="G23" s="511">
        <v>8</v>
      </c>
      <c r="H23" s="759">
        <v>60</v>
      </c>
      <c r="I23" s="511">
        <v>45</v>
      </c>
      <c r="J23" s="760">
        <f t="shared" si="2"/>
        <v>100</v>
      </c>
      <c r="K23" s="761">
        <v>350</v>
      </c>
      <c r="L23" s="632">
        <f t="shared" si="3"/>
        <v>7.52</v>
      </c>
      <c r="M23" s="688">
        <v>7.52</v>
      </c>
      <c r="N23" s="18"/>
      <c r="O23" s="623"/>
      <c r="P23"/>
      <c r="Q23" s="18"/>
    </row>
    <row r="24" spans="1:17" ht="14.1" customHeight="1">
      <c r="A24" s="1069"/>
      <c r="B24" s="1084"/>
      <c r="C24" s="1090"/>
      <c r="D24" s="1073"/>
      <c r="E24" s="51">
        <v>121180</v>
      </c>
      <c r="F24" s="510">
        <v>165</v>
      </c>
      <c r="G24" s="511">
        <v>8</v>
      </c>
      <c r="H24" s="759">
        <v>60</v>
      </c>
      <c r="I24" s="511">
        <v>45</v>
      </c>
      <c r="J24" s="760">
        <f t="shared" si="2"/>
        <v>120</v>
      </c>
      <c r="K24" s="761">
        <v>300</v>
      </c>
      <c r="L24" s="632">
        <f t="shared" si="3"/>
        <v>8.0299999999999994</v>
      </c>
      <c r="M24" s="688">
        <v>8.0299999999999994</v>
      </c>
      <c r="N24" s="18"/>
      <c r="O24" s="623"/>
      <c r="P24"/>
      <c r="Q24" s="18"/>
    </row>
    <row r="25" spans="1:17" ht="14.1" customHeight="1">
      <c r="A25" s="1069"/>
      <c r="B25" s="1084"/>
      <c r="C25" s="1090"/>
      <c r="D25" s="1073"/>
      <c r="E25" s="51">
        <v>121181</v>
      </c>
      <c r="F25" s="510">
        <v>175</v>
      </c>
      <c r="G25" s="511">
        <v>8</v>
      </c>
      <c r="H25" s="759">
        <v>60</v>
      </c>
      <c r="I25" s="511">
        <v>45</v>
      </c>
      <c r="J25" s="760">
        <f t="shared" si="2"/>
        <v>130</v>
      </c>
      <c r="K25" s="761">
        <v>270</v>
      </c>
      <c r="L25" s="632">
        <f t="shared" si="3"/>
        <v>8.35</v>
      </c>
      <c r="M25" s="688">
        <v>8.35</v>
      </c>
      <c r="N25" s="18"/>
      <c r="O25" s="623"/>
      <c r="P25"/>
      <c r="Q25" s="18"/>
    </row>
    <row r="26" spans="1:17" ht="14.1" customHeight="1">
      <c r="A26" s="1069"/>
      <c r="B26" s="1084"/>
      <c r="C26" s="1090"/>
      <c r="D26" s="1073"/>
      <c r="E26" s="73">
        <v>121183</v>
      </c>
      <c r="F26" s="763">
        <v>195</v>
      </c>
      <c r="G26" s="577">
        <v>8</v>
      </c>
      <c r="H26" s="764">
        <v>60</v>
      </c>
      <c r="I26" s="577">
        <v>45</v>
      </c>
      <c r="J26" s="765">
        <f t="shared" si="2"/>
        <v>150</v>
      </c>
      <c r="K26" s="766">
        <v>230</v>
      </c>
      <c r="L26" s="762">
        <f t="shared" si="3"/>
        <v>8.98</v>
      </c>
      <c r="M26" s="688">
        <v>8.98</v>
      </c>
      <c r="N26" s="18"/>
      <c r="O26" s="623"/>
      <c r="P26"/>
      <c r="Q26" s="18"/>
    </row>
    <row r="27" spans="1:17" s="641" customFormat="1" ht="14.1" customHeight="1">
      <c r="A27" s="1069"/>
      <c r="B27" s="1084"/>
      <c r="C27" s="1090"/>
      <c r="D27" s="1073"/>
      <c r="E27" s="73"/>
      <c r="F27" s="763">
        <v>215</v>
      </c>
      <c r="G27" s="577">
        <v>8</v>
      </c>
      <c r="H27" s="764">
        <v>60</v>
      </c>
      <c r="I27" s="577">
        <v>45</v>
      </c>
      <c r="J27" s="765">
        <f t="shared" si="2"/>
        <v>170</v>
      </c>
      <c r="K27" s="766">
        <v>210</v>
      </c>
      <c r="L27" s="762">
        <f>M27-(M27*$L$5)</f>
        <v>9.6</v>
      </c>
      <c r="M27" s="688">
        <v>9.6</v>
      </c>
      <c r="N27" s="644"/>
      <c r="O27" s="623"/>
      <c r="P27" s="650"/>
      <c r="Q27" s="644"/>
    </row>
    <row r="28" spans="1:17" ht="14.1" customHeight="1">
      <c r="A28" s="1056"/>
      <c r="B28" s="1057"/>
      <c r="C28" s="1058"/>
      <c r="D28" s="1247"/>
      <c r="E28" s="73">
        <v>191851</v>
      </c>
      <c r="F28" s="763">
        <v>225</v>
      </c>
      <c r="G28" s="577">
        <v>8</v>
      </c>
      <c r="H28" s="764">
        <v>60</v>
      </c>
      <c r="I28" s="577">
        <v>45</v>
      </c>
      <c r="J28" s="765">
        <v>180</v>
      </c>
      <c r="K28" s="766">
        <v>200</v>
      </c>
      <c r="L28" s="762">
        <f t="shared" si="3"/>
        <v>10.18</v>
      </c>
      <c r="M28" s="689">
        <v>10.18</v>
      </c>
      <c r="N28" s="18"/>
      <c r="O28" s="623"/>
      <c r="P28"/>
      <c r="Q28" s="18"/>
    </row>
    <row r="29" spans="1:17" ht="18" customHeight="1">
      <c r="A29" s="188"/>
      <c r="B29" s="189"/>
      <c r="C29" s="703"/>
      <c r="D29" s="703"/>
      <c r="E29" s="703"/>
      <c r="F29" s="767"/>
      <c r="G29" s="767"/>
      <c r="H29" s="767"/>
      <c r="I29" s="767"/>
      <c r="J29" s="767"/>
      <c r="K29" s="767"/>
      <c r="L29" s="768"/>
      <c r="M29" s="176"/>
      <c r="N29" s="18"/>
      <c r="O29" s="623"/>
      <c r="P29"/>
      <c r="Q29" s="18"/>
    </row>
    <row r="30" spans="1:17" ht="14.1" customHeight="1">
      <c r="A30" s="1053" t="s">
        <v>106</v>
      </c>
      <c r="B30" s="1067"/>
      <c r="C30" s="1068"/>
      <c r="D30" s="1074" t="s">
        <v>435</v>
      </c>
      <c r="E30" s="53">
        <v>165164</v>
      </c>
      <c r="F30" s="519">
        <v>70</v>
      </c>
      <c r="G30" s="520">
        <v>8</v>
      </c>
      <c r="H30" s="756">
        <v>60</v>
      </c>
      <c r="I30" s="520">
        <v>40</v>
      </c>
      <c r="J30" s="757">
        <f t="shared" ref="J30:J37" si="4">F30-I30</f>
        <v>30</v>
      </c>
      <c r="K30" s="758">
        <v>1000</v>
      </c>
      <c r="L30" s="629">
        <f>M30-(M30*$L$5)</f>
        <v>4.08</v>
      </c>
      <c r="M30" s="687">
        <v>4.08</v>
      </c>
      <c r="N30" s="18"/>
      <c r="O30" s="623"/>
      <c r="P30"/>
      <c r="Q30" s="18"/>
    </row>
    <row r="31" spans="1:17" ht="14.1" customHeight="1">
      <c r="A31" s="1069"/>
      <c r="B31" s="1070"/>
      <c r="C31" s="1071"/>
      <c r="D31" s="1075"/>
      <c r="E31" s="51">
        <v>165165</v>
      </c>
      <c r="F31" s="510">
        <v>90</v>
      </c>
      <c r="G31" s="511">
        <v>8</v>
      </c>
      <c r="H31" s="759">
        <v>60</v>
      </c>
      <c r="I31" s="511">
        <v>40</v>
      </c>
      <c r="J31" s="760">
        <f t="shared" si="4"/>
        <v>50</v>
      </c>
      <c r="K31" s="761">
        <v>800</v>
      </c>
      <c r="L31" s="632">
        <f t="shared" ref="L31:L37" si="5">M31-(M31*$L$5)</f>
        <v>4.53</v>
      </c>
      <c r="M31" s="688">
        <v>4.53</v>
      </c>
      <c r="N31" s="18"/>
      <c r="O31" s="623"/>
      <c r="P31"/>
      <c r="Q31" s="18"/>
    </row>
    <row r="32" spans="1:17" ht="14.1" customHeight="1">
      <c r="A32" s="1072"/>
      <c r="B32" s="1070"/>
      <c r="C32" s="1071"/>
      <c r="D32" s="1242"/>
      <c r="E32" s="51">
        <v>165192</v>
      </c>
      <c r="F32" s="510">
        <v>110</v>
      </c>
      <c r="G32" s="511">
        <v>8</v>
      </c>
      <c r="H32" s="759">
        <v>60</v>
      </c>
      <c r="I32" s="511">
        <v>40</v>
      </c>
      <c r="J32" s="760">
        <f t="shared" si="4"/>
        <v>70</v>
      </c>
      <c r="K32" s="761">
        <v>650</v>
      </c>
      <c r="L32" s="632">
        <f t="shared" si="5"/>
        <v>4.97</v>
      </c>
      <c r="M32" s="688">
        <v>4.97</v>
      </c>
      <c r="N32" s="650"/>
      <c r="O32" s="623"/>
      <c r="P32"/>
      <c r="Q32" s="18"/>
    </row>
    <row r="33" spans="1:17" ht="14.1" customHeight="1">
      <c r="A33" s="1072"/>
      <c r="B33" s="1070"/>
      <c r="C33" s="1071"/>
      <c r="D33" s="1242"/>
      <c r="E33" s="51">
        <v>165193</v>
      </c>
      <c r="F33" s="510">
        <v>130</v>
      </c>
      <c r="G33" s="511">
        <v>8</v>
      </c>
      <c r="H33" s="759">
        <v>60</v>
      </c>
      <c r="I33" s="511">
        <v>40</v>
      </c>
      <c r="J33" s="760">
        <f t="shared" si="4"/>
        <v>90</v>
      </c>
      <c r="K33" s="761">
        <v>550</v>
      </c>
      <c r="L33" s="632">
        <f t="shared" si="5"/>
        <v>5.19</v>
      </c>
      <c r="M33" s="688">
        <v>5.19</v>
      </c>
      <c r="N33" s="18"/>
      <c r="O33" s="623"/>
      <c r="P33"/>
      <c r="Q33" s="18"/>
    </row>
    <row r="34" spans="1:17" ht="14.1" customHeight="1">
      <c r="A34" s="1072"/>
      <c r="B34" s="1070"/>
      <c r="C34" s="1071"/>
      <c r="D34" s="1242"/>
      <c r="E34" s="51">
        <v>165194</v>
      </c>
      <c r="F34" s="510">
        <v>150</v>
      </c>
      <c r="G34" s="511">
        <v>8</v>
      </c>
      <c r="H34" s="759">
        <v>60</v>
      </c>
      <c r="I34" s="511">
        <v>40</v>
      </c>
      <c r="J34" s="760">
        <f t="shared" si="4"/>
        <v>110</v>
      </c>
      <c r="K34" s="761">
        <v>450</v>
      </c>
      <c r="L34" s="632">
        <f t="shared" si="5"/>
        <v>6.32</v>
      </c>
      <c r="M34" s="688">
        <v>6.32</v>
      </c>
      <c r="N34" s="18"/>
      <c r="O34" s="623"/>
      <c r="P34"/>
      <c r="Q34" s="18"/>
    </row>
    <row r="35" spans="1:17" ht="14.1" customHeight="1">
      <c r="A35" s="1072"/>
      <c r="B35" s="1070"/>
      <c r="C35" s="1071"/>
      <c r="D35" s="1242"/>
      <c r="E35" s="51">
        <v>165195</v>
      </c>
      <c r="F35" s="510">
        <v>180</v>
      </c>
      <c r="G35" s="511">
        <v>8</v>
      </c>
      <c r="H35" s="759">
        <v>60</v>
      </c>
      <c r="I35" s="511">
        <v>40</v>
      </c>
      <c r="J35" s="760">
        <f t="shared" si="4"/>
        <v>140</v>
      </c>
      <c r="K35" s="761">
        <v>320</v>
      </c>
      <c r="L35" s="632">
        <f t="shared" si="5"/>
        <v>7.42</v>
      </c>
      <c r="M35" s="688">
        <v>7.42</v>
      </c>
      <c r="N35" s="18"/>
      <c r="O35" s="623"/>
      <c r="P35"/>
      <c r="Q35" s="18"/>
    </row>
    <row r="36" spans="1:17" ht="14.1" customHeight="1">
      <c r="A36" s="1072"/>
      <c r="B36" s="1070"/>
      <c r="C36" s="1071"/>
      <c r="D36" s="1242"/>
      <c r="E36" s="51">
        <v>165196</v>
      </c>
      <c r="F36" s="510">
        <v>210</v>
      </c>
      <c r="G36" s="511">
        <v>8</v>
      </c>
      <c r="H36" s="759">
        <v>60</v>
      </c>
      <c r="I36" s="511">
        <v>40</v>
      </c>
      <c r="J36" s="760">
        <f t="shared" si="4"/>
        <v>170</v>
      </c>
      <c r="K36" s="761">
        <v>280</v>
      </c>
      <c r="L36" s="632">
        <f t="shared" si="5"/>
        <v>8.58</v>
      </c>
      <c r="M36" s="688">
        <v>8.58</v>
      </c>
      <c r="N36" s="650"/>
      <c r="O36" s="623"/>
      <c r="P36"/>
      <c r="Q36" s="18"/>
    </row>
    <row r="37" spans="1:17" ht="14.1" customHeight="1">
      <c r="A37" s="1076"/>
      <c r="B37" s="1077"/>
      <c r="C37" s="1078"/>
      <c r="D37" s="1243"/>
      <c r="E37" s="78">
        <v>165197</v>
      </c>
      <c r="F37" s="769">
        <v>230</v>
      </c>
      <c r="G37" s="580">
        <v>8</v>
      </c>
      <c r="H37" s="770">
        <v>60</v>
      </c>
      <c r="I37" s="580">
        <v>40</v>
      </c>
      <c r="J37" s="771">
        <f t="shared" si="4"/>
        <v>190</v>
      </c>
      <c r="K37" s="772">
        <v>240</v>
      </c>
      <c r="L37" s="773">
        <f t="shared" si="5"/>
        <v>9.98</v>
      </c>
      <c r="M37" s="689">
        <v>9.98</v>
      </c>
      <c r="N37" s="18"/>
      <c r="O37" s="623"/>
      <c r="P37"/>
      <c r="Q37" s="18"/>
    </row>
    <row r="38" spans="1:17" ht="12.75" customHeight="1">
      <c r="A38" s="289"/>
      <c r="B38" s="289"/>
      <c r="C38" s="289"/>
      <c r="D38" s="293"/>
      <c r="E38" s="293"/>
      <c r="F38" s="190"/>
      <c r="G38" s="190"/>
      <c r="H38" s="191"/>
      <c r="I38" s="190"/>
      <c r="J38" s="192"/>
      <c r="K38" s="192"/>
      <c r="L38" s="192"/>
      <c r="M38" s="176"/>
      <c r="N38" s="18"/>
      <c r="O38" s="19"/>
      <c r="P38" s="19"/>
      <c r="Q38" s="19"/>
    </row>
    <row r="39" spans="1:17" ht="12.75" customHeight="1">
      <c r="A39" s="278" t="s">
        <v>18</v>
      </c>
      <c r="B39" s="278"/>
      <c r="C39" s="278"/>
      <c r="D39" s="278"/>
      <c r="E39" s="278"/>
      <c r="F39" s="278"/>
      <c r="G39" s="278"/>
      <c r="H39" s="278"/>
      <c r="I39" s="118"/>
      <c r="J39" s="119"/>
      <c r="K39" s="1136" t="s">
        <v>19</v>
      </c>
      <c r="L39" s="1136"/>
      <c r="N39" s="18"/>
      <c r="O39" s="19"/>
      <c r="P39" s="19"/>
      <c r="Q39" s="19"/>
    </row>
    <row r="40" spans="1:17" ht="12.75" customHeight="1">
      <c r="A40" s="1244" t="s">
        <v>29</v>
      </c>
      <c r="B40" s="1244"/>
      <c r="C40" s="1244"/>
      <c r="D40" s="1244"/>
      <c r="E40" s="1244"/>
      <c r="F40" s="1244"/>
      <c r="G40" s="1244"/>
      <c r="H40" s="1244"/>
      <c r="I40" s="277"/>
      <c r="J40" s="277"/>
      <c r="K40" s="267" t="s">
        <v>44</v>
      </c>
      <c r="L40" s="267"/>
      <c r="N40" s="18"/>
      <c r="O40" s="19"/>
      <c r="P40" s="19"/>
      <c r="Q40" s="19"/>
    </row>
    <row r="41" spans="1:17" ht="12.75" customHeight="1">
      <c r="A41" s="1244" t="s">
        <v>25</v>
      </c>
      <c r="B41" s="1244"/>
      <c r="C41" s="1244"/>
      <c r="D41" s="1244"/>
      <c r="E41" s="1244"/>
      <c r="F41" s="1244"/>
      <c r="G41" s="1244"/>
      <c r="H41" s="1244"/>
      <c r="I41" s="290"/>
      <c r="J41" s="290"/>
      <c r="K41" s="1245" t="s">
        <v>45</v>
      </c>
      <c r="L41" s="1245"/>
      <c r="N41" s="18"/>
      <c r="O41" s="19"/>
      <c r="P41" s="19"/>
      <c r="Q41" s="19"/>
    </row>
    <row r="42" spans="1:17" ht="12.75" customHeight="1">
      <c r="A42" s="1222" t="s">
        <v>26</v>
      </c>
      <c r="B42" s="1222"/>
      <c r="C42" s="1222"/>
      <c r="D42" s="1222"/>
      <c r="E42" s="1222"/>
      <c r="F42" s="1222"/>
      <c r="G42" s="1222"/>
      <c r="H42" s="1222"/>
      <c r="I42" s="292"/>
      <c r="J42" s="292"/>
      <c r="K42" s="270" t="s">
        <v>454</v>
      </c>
      <c r="L42" s="268"/>
      <c r="N42" s="18"/>
      <c r="O42" s="541"/>
      <c r="P42"/>
      <c r="Q42" s="18"/>
    </row>
    <row r="43" spans="1:17" ht="12.75" customHeight="1">
      <c r="A43" s="1222"/>
      <c r="B43" s="1222"/>
      <c r="C43" s="1222"/>
      <c r="D43" s="1222"/>
      <c r="E43" s="1222"/>
      <c r="F43" s="1222"/>
      <c r="G43" s="1222"/>
      <c r="H43" s="1222"/>
      <c r="I43" s="292"/>
      <c r="J43" s="292"/>
      <c r="K43" s="270" t="s">
        <v>455</v>
      </c>
      <c r="L43" s="268"/>
      <c r="N43" s="18"/>
      <c r="O43" s="19"/>
      <c r="P43" s="19"/>
      <c r="Q43" s="19"/>
    </row>
    <row r="44" spans="1:17">
      <c r="N44" s="18"/>
      <c r="O44" s="19"/>
      <c r="P44" s="19"/>
      <c r="Q44" s="19"/>
    </row>
    <row r="45" spans="1:17">
      <c r="N45" s="18"/>
      <c r="O45" s="19"/>
      <c r="P45" s="19"/>
      <c r="Q45" s="19"/>
    </row>
    <row r="46" spans="1:17">
      <c r="N46" s="18"/>
      <c r="O46" s="19"/>
      <c r="P46" s="19"/>
      <c r="Q46" s="19"/>
    </row>
    <row r="47" spans="1:17">
      <c r="N47" s="18"/>
      <c r="O47" s="19"/>
      <c r="P47" s="19"/>
      <c r="Q47" s="19"/>
    </row>
    <row r="48" spans="1:17">
      <c r="N48" s="18"/>
      <c r="O48" s="541"/>
      <c r="P48"/>
      <c r="Q48" s="18"/>
    </row>
    <row r="49" spans="14:17">
      <c r="N49" s="18"/>
      <c r="O49" s="19"/>
      <c r="P49" s="19"/>
      <c r="Q49" s="19"/>
    </row>
    <row r="50" spans="14:17">
      <c r="N50" s="18"/>
      <c r="O50" s="19"/>
      <c r="P50" s="19"/>
      <c r="Q50" s="19"/>
    </row>
    <row r="51" spans="14:17">
      <c r="N51" s="18"/>
      <c r="O51" s="541"/>
      <c r="P51"/>
      <c r="Q51" s="18"/>
    </row>
    <row r="52" spans="14:17">
      <c r="N52" s="18"/>
      <c r="O52" s="19"/>
      <c r="P52" s="19"/>
      <c r="Q52" s="19"/>
    </row>
    <row r="53" spans="14:17">
      <c r="N53" s="18"/>
      <c r="O53" s="541"/>
      <c r="P53"/>
      <c r="Q53" s="18"/>
    </row>
    <row r="54" spans="14:17">
      <c r="N54" s="18"/>
      <c r="O54" s="541"/>
      <c r="P54"/>
      <c r="Q54" s="18"/>
    </row>
    <row r="55" spans="14:17">
      <c r="N55" s="18"/>
      <c r="O55" s="19"/>
      <c r="P55" s="19"/>
      <c r="Q55" s="19"/>
    </row>
    <row r="56" spans="14:17">
      <c r="N56" s="18"/>
      <c r="O56" s="541"/>
      <c r="P56"/>
      <c r="Q56" s="18"/>
    </row>
    <row r="57" spans="14:17">
      <c r="N57" s="18"/>
      <c r="O57" s="19"/>
      <c r="P57" s="19"/>
      <c r="Q57" s="19"/>
    </row>
    <row r="58" spans="14:17">
      <c r="N58" s="18"/>
      <c r="O58" s="19"/>
      <c r="P58" s="19"/>
      <c r="Q58" s="19"/>
    </row>
    <row r="59" spans="14:17">
      <c r="N59" s="18"/>
      <c r="O59" s="19"/>
      <c r="P59" s="19"/>
      <c r="Q59" s="18"/>
    </row>
    <row r="60" spans="14:17">
      <c r="N60" s="18"/>
      <c r="O60" s="541"/>
      <c r="P60"/>
      <c r="Q60" s="18"/>
    </row>
    <row r="61" spans="14:17">
      <c r="N61" s="18"/>
      <c r="O61" s="19"/>
      <c r="P61" s="19"/>
      <c r="Q61" s="19"/>
    </row>
    <row r="62" spans="14:17">
      <c r="N62" s="18"/>
      <c r="O62" s="19"/>
      <c r="P62" s="19"/>
      <c r="Q62" s="19"/>
    </row>
    <row r="63" spans="14:17">
      <c r="N63" s="18"/>
      <c r="O63" s="19"/>
      <c r="P63" s="19"/>
      <c r="Q63" s="19"/>
    </row>
    <row r="64" spans="14:17">
      <c r="N64" s="18"/>
      <c r="O64" s="19"/>
      <c r="P64" s="19"/>
      <c r="Q64" s="19"/>
    </row>
    <row r="65" spans="14:17">
      <c r="N65" s="18"/>
      <c r="O65" s="541"/>
      <c r="P65"/>
      <c r="Q65" s="18"/>
    </row>
    <row r="66" spans="14:17">
      <c r="N66" s="18"/>
      <c r="O66" s="19"/>
      <c r="P66" s="19"/>
      <c r="Q66" s="19"/>
    </row>
    <row r="67" spans="14:17">
      <c r="N67" s="18"/>
      <c r="O67" s="19"/>
      <c r="P67" s="19"/>
      <c r="Q67" s="19"/>
    </row>
    <row r="68" spans="14:17">
      <c r="N68" s="18"/>
      <c r="O68" s="19"/>
      <c r="P68" s="19"/>
      <c r="Q68" s="19"/>
    </row>
    <row r="69" spans="14:17">
      <c r="N69" s="18"/>
      <c r="O69" s="19"/>
      <c r="P69" s="19"/>
      <c r="Q69" s="19"/>
    </row>
    <row r="70" spans="14:17">
      <c r="N70" s="18"/>
      <c r="O70" s="19"/>
      <c r="P70" s="19"/>
      <c r="Q70" s="19"/>
    </row>
    <row r="71" spans="14:17">
      <c r="N71" s="18"/>
      <c r="O71" s="19"/>
      <c r="P71" s="19"/>
      <c r="Q71" s="19"/>
    </row>
    <row r="72" spans="14:17">
      <c r="N72" s="18"/>
      <c r="O72" s="19"/>
      <c r="P72" s="19"/>
      <c r="Q72" s="19"/>
    </row>
    <row r="73" spans="14:17">
      <c r="N73" s="18"/>
      <c r="O73" s="19"/>
      <c r="P73" s="19"/>
      <c r="Q73" s="19"/>
    </row>
    <row r="74" spans="14:17">
      <c r="N74" s="18"/>
      <c r="O74" s="19"/>
      <c r="P74" s="19"/>
      <c r="Q74" s="19"/>
    </row>
    <row r="75" spans="14:17">
      <c r="N75" s="18"/>
      <c r="O75" s="541"/>
      <c r="P75"/>
      <c r="Q75" s="18"/>
    </row>
    <row r="76" spans="14:17">
      <c r="N76" s="18"/>
      <c r="O76" s="19"/>
      <c r="P76" s="19"/>
      <c r="Q76" s="19"/>
    </row>
    <row r="77" spans="14:17">
      <c r="N77" s="18"/>
      <c r="O77" s="19"/>
      <c r="P77" s="19"/>
      <c r="Q77" s="19"/>
    </row>
    <row r="78" spans="14:17">
      <c r="N78" s="18"/>
      <c r="O78" s="19"/>
      <c r="P78" s="19"/>
      <c r="Q78" s="19"/>
    </row>
    <row r="79" spans="14:17">
      <c r="N79" s="18"/>
      <c r="O79" s="19"/>
      <c r="P79" s="19"/>
      <c r="Q79" s="19"/>
    </row>
    <row r="80" spans="14:17">
      <c r="N80" s="18"/>
      <c r="O80" s="541"/>
      <c r="P80"/>
      <c r="Q80" s="18"/>
    </row>
    <row r="81" spans="14:17">
      <c r="N81" s="18"/>
      <c r="O81" s="19"/>
      <c r="P81" s="19"/>
      <c r="Q81" s="19"/>
    </row>
    <row r="82" spans="14:17">
      <c r="N82" s="18"/>
      <c r="O82" s="19"/>
      <c r="P82" s="19"/>
      <c r="Q82" s="19"/>
    </row>
    <row r="83" spans="14:17">
      <c r="N83" s="18"/>
      <c r="O83" s="19"/>
      <c r="P83" s="19"/>
      <c r="Q83" s="19"/>
    </row>
    <row r="84" spans="14:17">
      <c r="N84" s="18"/>
      <c r="O84" s="19"/>
      <c r="P84" s="19"/>
      <c r="Q84" s="19"/>
    </row>
    <row r="85" spans="14:17">
      <c r="N85" s="18"/>
      <c r="O85" s="19"/>
      <c r="P85" s="19"/>
      <c r="Q85" s="19"/>
    </row>
    <row r="86" spans="14:17">
      <c r="N86" s="18"/>
      <c r="O86" s="19"/>
      <c r="P86" s="19"/>
      <c r="Q86" s="19"/>
    </row>
    <row r="87" spans="14:17">
      <c r="N87" s="18"/>
      <c r="O87" s="19"/>
      <c r="P87" s="19"/>
      <c r="Q87" s="19"/>
    </row>
    <row r="88" spans="14:17">
      <c r="N88" s="18"/>
      <c r="O88" s="19"/>
      <c r="P88" s="19"/>
      <c r="Q88" s="19"/>
    </row>
    <row r="89" spans="14:17">
      <c r="N89" s="18"/>
      <c r="O89" s="19"/>
      <c r="P89" s="19"/>
      <c r="Q89" s="19"/>
    </row>
    <row r="90" spans="14:17">
      <c r="N90" s="18"/>
      <c r="O90" s="19"/>
      <c r="P90" s="19"/>
      <c r="Q90" s="19"/>
    </row>
    <row r="91" spans="14:17">
      <c r="N91" s="18"/>
      <c r="O91" s="19"/>
      <c r="P91" s="19"/>
      <c r="Q91" s="19"/>
    </row>
    <row r="92" spans="14:17">
      <c r="N92" s="18"/>
      <c r="O92" s="19"/>
      <c r="P92" s="19"/>
      <c r="Q92" s="19"/>
    </row>
    <row r="93" spans="14:17">
      <c r="N93" s="18"/>
      <c r="O93" s="19"/>
      <c r="P93" s="19"/>
      <c r="Q93" s="19"/>
    </row>
    <row r="94" spans="14:17">
      <c r="N94" s="18"/>
      <c r="O94" s="19"/>
      <c r="P94" s="19"/>
      <c r="Q94" s="19"/>
    </row>
    <row r="95" spans="14:17">
      <c r="N95" s="18"/>
      <c r="O95" s="19"/>
      <c r="P95" s="19"/>
      <c r="Q95" s="19"/>
    </row>
    <row r="96" spans="14:17">
      <c r="N96" s="18"/>
      <c r="O96" s="19"/>
      <c r="P96" s="19"/>
      <c r="Q96" s="19"/>
    </row>
    <row r="97" spans="14:17">
      <c r="N97" s="18"/>
      <c r="O97" s="19"/>
      <c r="P97" s="19"/>
      <c r="Q97" s="19"/>
    </row>
    <row r="98" spans="14:17">
      <c r="N98" s="18"/>
      <c r="O98" s="19"/>
      <c r="P98" s="19"/>
      <c r="Q98" s="19"/>
    </row>
    <row r="99" spans="14:17">
      <c r="N99" s="18"/>
      <c r="O99" s="19"/>
      <c r="P99" s="19"/>
      <c r="Q99" s="19"/>
    </row>
    <row r="100" spans="14:17">
      <c r="N100" s="18"/>
      <c r="O100" s="541"/>
      <c r="P100"/>
      <c r="Q100" s="18"/>
    </row>
    <row r="101" spans="14:17">
      <c r="N101" s="18"/>
      <c r="O101" s="19"/>
      <c r="P101" s="19"/>
      <c r="Q101" s="19"/>
    </row>
    <row r="102" spans="14:17">
      <c r="N102" s="18"/>
      <c r="O102" s="19"/>
      <c r="P102" s="19"/>
      <c r="Q102" s="19"/>
    </row>
    <row r="103" spans="14:17">
      <c r="N103" s="18"/>
      <c r="O103" s="19"/>
      <c r="P103" s="19"/>
      <c r="Q103" s="19"/>
    </row>
    <row r="104" spans="14:17">
      <c r="N104" s="18"/>
      <c r="O104" s="19"/>
      <c r="P104" s="19"/>
      <c r="Q104" s="19"/>
    </row>
    <row r="105" spans="14:17">
      <c r="N105" s="18"/>
      <c r="O105" s="541"/>
      <c r="P105"/>
      <c r="Q105" s="18"/>
    </row>
    <row r="106" spans="14:17">
      <c r="N106" s="18"/>
      <c r="O106" s="19"/>
      <c r="P106" s="19"/>
      <c r="Q106" s="19"/>
    </row>
    <row r="107" spans="14:17">
      <c r="N107" s="18"/>
      <c r="O107" s="19"/>
      <c r="P107" s="19"/>
      <c r="Q107" s="19"/>
    </row>
    <row r="108" spans="14:17">
      <c r="N108" s="18"/>
      <c r="O108" s="19"/>
      <c r="P108" s="19"/>
      <c r="Q108" s="19"/>
    </row>
    <row r="109" spans="14:17">
      <c r="N109" s="18"/>
      <c r="O109" s="19"/>
      <c r="P109" s="19"/>
      <c r="Q109" s="19"/>
    </row>
    <row r="110" spans="14:17">
      <c r="N110" s="18"/>
      <c r="O110" s="541"/>
      <c r="P110"/>
      <c r="Q110" s="18"/>
    </row>
    <row r="111" spans="14:17">
      <c r="N111" s="18"/>
    </row>
    <row r="112" spans="14:17">
      <c r="N112" s="18"/>
    </row>
    <row r="113" spans="14:14">
      <c r="N113" s="18"/>
    </row>
    <row r="114" spans="14:14">
      <c r="N114" s="18"/>
    </row>
    <row r="115" spans="14:14">
      <c r="N115" s="18"/>
    </row>
    <row r="116" spans="14:14">
      <c r="N116" s="18"/>
    </row>
    <row r="117" spans="14:14">
      <c r="N117" s="18"/>
    </row>
    <row r="118" spans="14:14">
      <c r="N118" s="18"/>
    </row>
    <row r="119" spans="14:14">
      <c r="N119" s="18"/>
    </row>
    <row r="120" spans="14:14">
      <c r="N120" s="18"/>
    </row>
    <row r="121" spans="14:14">
      <c r="N121" s="18"/>
    </row>
    <row r="122" spans="14:14">
      <c r="N122" s="18"/>
    </row>
    <row r="123" spans="14:14">
      <c r="N123" s="18"/>
    </row>
    <row r="124" spans="14:14">
      <c r="N124" s="18"/>
    </row>
    <row r="125" spans="14:14">
      <c r="N125" s="18"/>
    </row>
    <row r="126" spans="14:14">
      <c r="N126" s="18"/>
    </row>
    <row r="127" spans="14:14">
      <c r="N127" s="146"/>
    </row>
    <row r="128" spans="14:14">
      <c r="N128" s="146"/>
    </row>
    <row r="129" spans="14:14">
      <c r="N129" s="18"/>
    </row>
    <row r="130" spans="14:14">
      <c r="N130" s="18"/>
    </row>
    <row r="131" spans="14:14">
      <c r="N131" s="18"/>
    </row>
    <row r="132" spans="14:14">
      <c r="N132" s="18"/>
    </row>
    <row r="133" spans="14:14">
      <c r="N133" s="18"/>
    </row>
    <row r="134" spans="14:14">
      <c r="N134" s="18"/>
    </row>
    <row r="135" spans="14:14">
      <c r="N135" s="18"/>
    </row>
    <row r="136" spans="14:14">
      <c r="N136" s="18"/>
    </row>
    <row r="137" spans="14:14">
      <c r="N137" s="18"/>
    </row>
    <row r="138" spans="14:14">
      <c r="N138" s="18"/>
    </row>
    <row r="139" spans="14:14">
      <c r="N139" s="18"/>
    </row>
    <row r="140" spans="14:14">
      <c r="N140" s="18"/>
    </row>
    <row r="141" spans="14:14">
      <c r="N141" s="18"/>
    </row>
    <row r="142" spans="14:14">
      <c r="N142" s="18"/>
    </row>
    <row r="143" spans="14:14">
      <c r="N143" s="18"/>
    </row>
    <row r="144" spans="14:14">
      <c r="N144" s="18"/>
    </row>
    <row r="145" spans="14:14">
      <c r="N145" s="18"/>
    </row>
  </sheetData>
  <mergeCells count="18">
    <mergeCell ref="A8:C17"/>
    <mergeCell ref="D8:D17"/>
    <mergeCell ref="A19:C28"/>
    <mergeCell ref="D19:D28"/>
    <mergeCell ref="A1:L1"/>
    <mergeCell ref="A2:L2"/>
    <mergeCell ref="A3:L3"/>
    <mergeCell ref="A4:L4"/>
    <mergeCell ref="A6:C7"/>
    <mergeCell ref="D6:D7"/>
    <mergeCell ref="F6:J6"/>
    <mergeCell ref="A42:H43"/>
    <mergeCell ref="A30:C37"/>
    <mergeCell ref="D30:D37"/>
    <mergeCell ref="K39:L39"/>
    <mergeCell ref="A40:H40"/>
    <mergeCell ref="A41:H41"/>
    <mergeCell ref="K41:L41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4" orientation="portrait" r:id="rId1"/>
  <headerFooter alignWithMargins="0">
    <oddHeader xml:space="preserve">&amp;C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82"/>
  <sheetViews>
    <sheetView showGridLines="0" view="pageBreakPreview" topLeftCell="B1" zoomScale="70" zoomScaleNormal="70" zoomScaleSheetLayoutView="70" zoomScalePageLayoutView="70" workbookViewId="0">
      <selection activeCell="B1" sqref="B1:F1"/>
    </sheetView>
  </sheetViews>
  <sheetFormatPr defaultColWidth="12.7109375" defaultRowHeight="12.75"/>
  <cols>
    <col min="1" max="1" width="7.5703125" style="545" hidden="1" customWidth="1"/>
    <col min="2" max="2" width="107.85546875" style="180" customWidth="1"/>
    <col min="3" max="3" width="14.7109375" style="216" customWidth="1"/>
    <col min="4" max="4" width="14.7109375" style="215" customWidth="1"/>
    <col min="5" max="5" width="14.7109375" style="686" customWidth="1"/>
    <col min="6" max="6" width="14.7109375" style="217" customWidth="1"/>
    <col min="7" max="7" width="31.85546875" style="548" customWidth="1"/>
    <col min="8" max="9" width="24.85546875" style="548" customWidth="1"/>
    <col min="10" max="10" width="24.85546875" style="483" customWidth="1"/>
    <col min="11" max="12" width="24.85546875" style="214" customWidth="1"/>
    <col min="13" max="249" width="9.140625" style="214" customWidth="1"/>
    <col min="250" max="250" width="72.7109375" style="214" customWidth="1"/>
    <col min="251" max="251" width="8.7109375" style="214" customWidth="1"/>
    <col min="252" max="252" width="20.7109375" style="214" customWidth="1"/>
    <col min="253" max="253" width="12.7109375" style="214" customWidth="1"/>
    <col min="254" max="254" width="0" style="214" hidden="1" customWidth="1"/>
    <col min="255" max="255" width="12.7109375" style="214"/>
    <col min="256" max="256" width="100.7109375" style="214" customWidth="1"/>
    <col min="257" max="260" width="14.7109375" style="214" customWidth="1"/>
    <col min="261" max="505" width="9.140625" style="214" customWidth="1"/>
    <col min="506" max="506" width="72.7109375" style="214" customWidth="1"/>
    <col min="507" max="507" width="8.7109375" style="214" customWidth="1"/>
    <col min="508" max="508" width="20.7109375" style="214" customWidth="1"/>
    <col min="509" max="509" width="12.7109375" style="214" customWidth="1"/>
    <col min="510" max="510" width="0" style="214" hidden="1" customWidth="1"/>
    <col min="511" max="511" width="12.7109375" style="214"/>
    <col min="512" max="512" width="100.7109375" style="214" customWidth="1"/>
    <col min="513" max="516" width="14.7109375" style="214" customWidth="1"/>
    <col min="517" max="761" width="9.140625" style="214" customWidth="1"/>
    <col min="762" max="762" width="72.7109375" style="214" customWidth="1"/>
    <col min="763" max="763" width="8.7109375" style="214" customWidth="1"/>
    <col min="764" max="764" width="20.7109375" style="214" customWidth="1"/>
    <col min="765" max="765" width="12.7109375" style="214" customWidth="1"/>
    <col min="766" max="766" width="0" style="214" hidden="1" customWidth="1"/>
    <col min="767" max="767" width="12.7109375" style="214"/>
    <col min="768" max="768" width="100.7109375" style="214" customWidth="1"/>
    <col min="769" max="772" width="14.7109375" style="214" customWidth="1"/>
    <col min="773" max="1017" width="9.140625" style="214" customWidth="1"/>
    <col min="1018" max="1018" width="72.7109375" style="214" customWidth="1"/>
    <col min="1019" max="1019" width="8.7109375" style="214" customWidth="1"/>
    <col min="1020" max="1020" width="20.7109375" style="214" customWidth="1"/>
    <col min="1021" max="1021" width="12.7109375" style="214" customWidth="1"/>
    <col min="1022" max="1022" width="0" style="214" hidden="1" customWidth="1"/>
    <col min="1023" max="1023" width="12.7109375" style="214"/>
    <col min="1024" max="1024" width="100.7109375" style="214" customWidth="1"/>
    <col min="1025" max="1028" width="14.7109375" style="214" customWidth="1"/>
    <col min="1029" max="1273" width="9.140625" style="214" customWidth="1"/>
    <col min="1274" max="1274" width="72.7109375" style="214" customWidth="1"/>
    <col min="1275" max="1275" width="8.7109375" style="214" customWidth="1"/>
    <col min="1276" max="1276" width="20.7109375" style="214" customWidth="1"/>
    <col min="1277" max="1277" width="12.7109375" style="214" customWidth="1"/>
    <col min="1278" max="1278" width="0" style="214" hidden="1" customWidth="1"/>
    <col min="1279" max="1279" width="12.7109375" style="214"/>
    <col min="1280" max="1280" width="100.7109375" style="214" customWidth="1"/>
    <col min="1281" max="1284" width="14.7109375" style="214" customWidth="1"/>
    <col min="1285" max="1529" width="9.140625" style="214" customWidth="1"/>
    <col min="1530" max="1530" width="72.7109375" style="214" customWidth="1"/>
    <col min="1531" max="1531" width="8.7109375" style="214" customWidth="1"/>
    <col min="1532" max="1532" width="20.7109375" style="214" customWidth="1"/>
    <col min="1533" max="1533" width="12.7109375" style="214" customWidth="1"/>
    <col min="1534" max="1534" width="0" style="214" hidden="1" customWidth="1"/>
    <col min="1535" max="1535" width="12.7109375" style="214"/>
    <col min="1536" max="1536" width="100.7109375" style="214" customWidth="1"/>
    <col min="1537" max="1540" width="14.7109375" style="214" customWidth="1"/>
    <col min="1541" max="1785" width="9.140625" style="214" customWidth="1"/>
    <col min="1786" max="1786" width="72.7109375" style="214" customWidth="1"/>
    <col min="1787" max="1787" width="8.7109375" style="214" customWidth="1"/>
    <col min="1788" max="1788" width="20.7109375" style="214" customWidth="1"/>
    <col min="1789" max="1789" width="12.7109375" style="214" customWidth="1"/>
    <col min="1790" max="1790" width="0" style="214" hidden="1" customWidth="1"/>
    <col min="1791" max="1791" width="12.7109375" style="214"/>
    <col min="1792" max="1792" width="100.7109375" style="214" customWidth="1"/>
    <col min="1793" max="1796" width="14.7109375" style="214" customWidth="1"/>
    <col min="1797" max="2041" width="9.140625" style="214" customWidth="1"/>
    <col min="2042" max="2042" width="72.7109375" style="214" customWidth="1"/>
    <col min="2043" max="2043" width="8.7109375" style="214" customWidth="1"/>
    <col min="2044" max="2044" width="20.7109375" style="214" customWidth="1"/>
    <col min="2045" max="2045" width="12.7109375" style="214" customWidth="1"/>
    <col min="2046" max="2046" width="0" style="214" hidden="1" customWidth="1"/>
    <col min="2047" max="2047" width="12.7109375" style="214"/>
    <col min="2048" max="2048" width="100.7109375" style="214" customWidth="1"/>
    <col min="2049" max="2052" width="14.7109375" style="214" customWidth="1"/>
    <col min="2053" max="2297" width="9.140625" style="214" customWidth="1"/>
    <col min="2298" max="2298" width="72.7109375" style="214" customWidth="1"/>
    <col min="2299" max="2299" width="8.7109375" style="214" customWidth="1"/>
    <col min="2300" max="2300" width="20.7109375" style="214" customWidth="1"/>
    <col min="2301" max="2301" width="12.7109375" style="214" customWidth="1"/>
    <col min="2302" max="2302" width="0" style="214" hidden="1" customWidth="1"/>
    <col min="2303" max="2303" width="12.7109375" style="214"/>
    <col min="2304" max="2304" width="100.7109375" style="214" customWidth="1"/>
    <col min="2305" max="2308" width="14.7109375" style="214" customWidth="1"/>
    <col min="2309" max="2553" width="9.140625" style="214" customWidth="1"/>
    <col min="2554" max="2554" width="72.7109375" style="214" customWidth="1"/>
    <col min="2555" max="2555" width="8.7109375" style="214" customWidth="1"/>
    <col min="2556" max="2556" width="20.7109375" style="214" customWidth="1"/>
    <col min="2557" max="2557" width="12.7109375" style="214" customWidth="1"/>
    <col min="2558" max="2558" width="0" style="214" hidden="1" customWidth="1"/>
    <col min="2559" max="2559" width="12.7109375" style="214"/>
    <col min="2560" max="2560" width="100.7109375" style="214" customWidth="1"/>
    <col min="2561" max="2564" width="14.7109375" style="214" customWidth="1"/>
    <col min="2565" max="2809" width="9.140625" style="214" customWidth="1"/>
    <col min="2810" max="2810" width="72.7109375" style="214" customWidth="1"/>
    <col min="2811" max="2811" width="8.7109375" style="214" customWidth="1"/>
    <col min="2812" max="2812" width="20.7109375" style="214" customWidth="1"/>
    <col min="2813" max="2813" width="12.7109375" style="214" customWidth="1"/>
    <col min="2814" max="2814" width="0" style="214" hidden="1" customWidth="1"/>
    <col min="2815" max="2815" width="12.7109375" style="214"/>
    <col min="2816" max="2816" width="100.7109375" style="214" customWidth="1"/>
    <col min="2817" max="2820" width="14.7109375" style="214" customWidth="1"/>
    <col min="2821" max="3065" width="9.140625" style="214" customWidth="1"/>
    <col min="3066" max="3066" width="72.7109375" style="214" customWidth="1"/>
    <col min="3067" max="3067" width="8.7109375" style="214" customWidth="1"/>
    <col min="3068" max="3068" width="20.7109375" style="214" customWidth="1"/>
    <col min="3069" max="3069" width="12.7109375" style="214" customWidth="1"/>
    <col min="3070" max="3070" width="0" style="214" hidden="1" customWidth="1"/>
    <col min="3071" max="3071" width="12.7109375" style="214"/>
    <col min="3072" max="3072" width="100.7109375" style="214" customWidth="1"/>
    <col min="3073" max="3076" width="14.7109375" style="214" customWidth="1"/>
    <col min="3077" max="3321" width="9.140625" style="214" customWidth="1"/>
    <col min="3322" max="3322" width="72.7109375" style="214" customWidth="1"/>
    <col min="3323" max="3323" width="8.7109375" style="214" customWidth="1"/>
    <col min="3324" max="3324" width="20.7109375" style="214" customWidth="1"/>
    <col min="3325" max="3325" width="12.7109375" style="214" customWidth="1"/>
    <col min="3326" max="3326" width="0" style="214" hidden="1" customWidth="1"/>
    <col min="3327" max="3327" width="12.7109375" style="214"/>
    <col min="3328" max="3328" width="100.7109375" style="214" customWidth="1"/>
    <col min="3329" max="3332" width="14.7109375" style="214" customWidth="1"/>
    <col min="3333" max="3577" width="9.140625" style="214" customWidth="1"/>
    <col min="3578" max="3578" width="72.7109375" style="214" customWidth="1"/>
    <col min="3579" max="3579" width="8.7109375" style="214" customWidth="1"/>
    <col min="3580" max="3580" width="20.7109375" style="214" customWidth="1"/>
    <col min="3581" max="3581" width="12.7109375" style="214" customWidth="1"/>
    <col min="3582" max="3582" width="0" style="214" hidden="1" customWidth="1"/>
    <col min="3583" max="3583" width="12.7109375" style="214"/>
    <col min="3584" max="3584" width="100.7109375" style="214" customWidth="1"/>
    <col min="3585" max="3588" width="14.7109375" style="214" customWidth="1"/>
    <col min="3589" max="3833" width="9.140625" style="214" customWidth="1"/>
    <col min="3834" max="3834" width="72.7109375" style="214" customWidth="1"/>
    <col min="3835" max="3835" width="8.7109375" style="214" customWidth="1"/>
    <col min="3836" max="3836" width="20.7109375" style="214" customWidth="1"/>
    <col min="3837" max="3837" width="12.7109375" style="214" customWidth="1"/>
    <col min="3838" max="3838" width="0" style="214" hidden="1" customWidth="1"/>
    <col min="3839" max="3839" width="12.7109375" style="214"/>
    <col min="3840" max="3840" width="100.7109375" style="214" customWidth="1"/>
    <col min="3841" max="3844" width="14.7109375" style="214" customWidth="1"/>
    <col min="3845" max="4089" width="9.140625" style="214" customWidth="1"/>
    <col min="4090" max="4090" width="72.7109375" style="214" customWidth="1"/>
    <col min="4091" max="4091" width="8.7109375" style="214" customWidth="1"/>
    <col min="4092" max="4092" width="20.7109375" style="214" customWidth="1"/>
    <col min="4093" max="4093" width="12.7109375" style="214" customWidth="1"/>
    <col min="4094" max="4094" width="0" style="214" hidden="1" customWidth="1"/>
    <col min="4095" max="4095" width="12.7109375" style="214"/>
    <col min="4096" max="4096" width="100.7109375" style="214" customWidth="1"/>
    <col min="4097" max="4100" width="14.7109375" style="214" customWidth="1"/>
    <col min="4101" max="4345" width="9.140625" style="214" customWidth="1"/>
    <col min="4346" max="4346" width="72.7109375" style="214" customWidth="1"/>
    <col min="4347" max="4347" width="8.7109375" style="214" customWidth="1"/>
    <col min="4348" max="4348" width="20.7109375" style="214" customWidth="1"/>
    <col min="4349" max="4349" width="12.7109375" style="214" customWidth="1"/>
    <col min="4350" max="4350" width="0" style="214" hidden="1" customWidth="1"/>
    <col min="4351" max="4351" width="12.7109375" style="214"/>
    <col min="4352" max="4352" width="100.7109375" style="214" customWidth="1"/>
    <col min="4353" max="4356" width="14.7109375" style="214" customWidth="1"/>
    <col min="4357" max="4601" width="9.140625" style="214" customWidth="1"/>
    <col min="4602" max="4602" width="72.7109375" style="214" customWidth="1"/>
    <col min="4603" max="4603" width="8.7109375" style="214" customWidth="1"/>
    <col min="4604" max="4604" width="20.7109375" style="214" customWidth="1"/>
    <col min="4605" max="4605" width="12.7109375" style="214" customWidth="1"/>
    <col min="4606" max="4606" width="0" style="214" hidden="1" customWidth="1"/>
    <col min="4607" max="4607" width="12.7109375" style="214"/>
    <col min="4608" max="4608" width="100.7109375" style="214" customWidth="1"/>
    <col min="4609" max="4612" width="14.7109375" style="214" customWidth="1"/>
    <col min="4613" max="4857" width="9.140625" style="214" customWidth="1"/>
    <col min="4858" max="4858" width="72.7109375" style="214" customWidth="1"/>
    <col min="4859" max="4859" width="8.7109375" style="214" customWidth="1"/>
    <col min="4860" max="4860" width="20.7109375" style="214" customWidth="1"/>
    <col min="4861" max="4861" width="12.7109375" style="214" customWidth="1"/>
    <col min="4862" max="4862" width="0" style="214" hidden="1" customWidth="1"/>
    <col min="4863" max="4863" width="12.7109375" style="214"/>
    <col min="4864" max="4864" width="100.7109375" style="214" customWidth="1"/>
    <col min="4865" max="4868" width="14.7109375" style="214" customWidth="1"/>
    <col min="4869" max="5113" width="9.140625" style="214" customWidth="1"/>
    <col min="5114" max="5114" width="72.7109375" style="214" customWidth="1"/>
    <col min="5115" max="5115" width="8.7109375" style="214" customWidth="1"/>
    <col min="5116" max="5116" width="20.7109375" style="214" customWidth="1"/>
    <col min="5117" max="5117" width="12.7109375" style="214" customWidth="1"/>
    <col min="5118" max="5118" width="0" style="214" hidden="1" customWidth="1"/>
    <col min="5119" max="5119" width="12.7109375" style="214"/>
    <col min="5120" max="5120" width="100.7109375" style="214" customWidth="1"/>
    <col min="5121" max="5124" width="14.7109375" style="214" customWidth="1"/>
    <col min="5125" max="5369" width="9.140625" style="214" customWidth="1"/>
    <col min="5370" max="5370" width="72.7109375" style="214" customWidth="1"/>
    <col min="5371" max="5371" width="8.7109375" style="214" customWidth="1"/>
    <col min="5372" max="5372" width="20.7109375" style="214" customWidth="1"/>
    <col min="5373" max="5373" width="12.7109375" style="214" customWidth="1"/>
    <col min="5374" max="5374" width="0" style="214" hidden="1" customWidth="1"/>
    <col min="5375" max="5375" width="12.7109375" style="214"/>
    <col min="5376" max="5376" width="100.7109375" style="214" customWidth="1"/>
    <col min="5377" max="5380" width="14.7109375" style="214" customWidth="1"/>
    <col min="5381" max="5625" width="9.140625" style="214" customWidth="1"/>
    <col min="5626" max="5626" width="72.7109375" style="214" customWidth="1"/>
    <col min="5627" max="5627" width="8.7109375" style="214" customWidth="1"/>
    <col min="5628" max="5628" width="20.7109375" style="214" customWidth="1"/>
    <col min="5629" max="5629" width="12.7109375" style="214" customWidth="1"/>
    <col min="5630" max="5630" width="0" style="214" hidden="1" customWidth="1"/>
    <col min="5631" max="5631" width="12.7109375" style="214"/>
    <col min="5632" max="5632" width="100.7109375" style="214" customWidth="1"/>
    <col min="5633" max="5636" width="14.7109375" style="214" customWidth="1"/>
    <col min="5637" max="5881" width="9.140625" style="214" customWidth="1"/>
    <col min="5882" max="5882" width="72.7109375" style="214" customWidth="1"/>
    <col min="5883" max="5883" width="8.7109375" style="214" customWidth="1"/>
    <col min="5884" max="5884" width="20.7109375" style="214" customWidth="1"/>
    <col min="5885" max="5885" width="12.7109375" style="214" customWidth="1"/>
    <col min="5886" max="5886" width="0" style="214" hidden="1" customWidth="1"/>
    <col min="5887" max="5887" width="12.7109375" style="214"/>
    <col min="5888" max="5888" width="100.7109375" style="214" customWidth="1"/>
    <col min="5889" max="5892" width="14.7109375" style="214" customWidth="1"/>
    <col min="5893" max="6137" width="9.140625" style="214" customWidth="1"/>
    <col min="6138" max="6138" width="72.7109375" style="214" customWidth="1"/>
    <col min="6139" max="6139" width="8.7109375" style="214" customWidth="1"/>
    <col min="6140" max="6140" width="20.7109375" style="214" customWidth="1"/>
    <col min="6141" max="6141" width="12.7109375" style="214" customWidth="1"/>
    <col min="6142" max="6142" width="0" style="214" hidden="1" customWidth="1"/>
    <col min="6143" max="6143" width="12.7109375" style="214"/>
    <col min="6144" max="6144" width="100.7109375" style="214" customWidth="1"/>
    <col min="6145" max="6148" width="14.7109375" style="214" customWidth="1"/>
    <col min="6149" max="6393" width="9.140625" style="214" customWidth="1"/>
    <col min="6394" max="6394" width="72.7109375" style="214" customWidth="1"/>
    <col min="6395" max="6395" width="8.7109375" style="214" customWidth="1"/>
    <col min="6396" max="6396" width="20.7109375" style="214" customWidth="1"/>
    <col min="6397" max="6397" width="12.7109375" style="214" customWidth="1"/>
    <col min="6398" max="6398" width="0" style="214" hidden="1" customWidth="1"/>
    <col min="6399" max="6399" width="12.7109375" style="214"/>
    <col min="6400" max="6400" width="100.7109375" style="214" customWidth="1"/>
    <col min="6401" max="6404" width="14.7109375" style="214" customWidth="1"/>
    <col min="6405" max="6649" width="9.140625" style="214" customWidth="1"/>
    <col min="6650" max="6650" width="72.7109375" style="214" customWidth="1"/>
    <col min="6651" max="6651" width="8.7109375" style="214" customWidth="1"/>
    <col min="6652" max="6652" width="20.7109375" style="214" customWidth="1"/>
    <col min="6653" max="6653" width="12.7109375" style="214" customWidth="1"/>
    <col min="6654" max="6654" width="0" style="214" hidden="1" customWidth="1"/>
    <col min="6655" max="6655" width="12.7109375" style="214"/>
    <col min="6656" max="6656" width="100.7109375" style="214" customWidth="1"/>
    <col min="6657" max="6660" width="14.7109375" style="214" customWidth="1"/>
    <col min="6661" max="6905" width="9.140625" style="214" customWidth="1"/>
    <col min="6906" max="6906" width="72.7109375" style="214" customWidth="1"/>
    <col min="6907" max="6907" width="8.7109375" style="214" customWidth="1"/>
    <col min="6908" max="6908" width="20.7109375" style="214" customWidth="1"/>
    <col min="6909" max="6909" width="12.7109375" style="214" customWidth="1"/>
    <col min="6910" max="6910" width="0" style="214" hidden="1" customWidth="1"/>
    <col min="6911" max="6911" width="12.7109375" style="214"/>
    <col min="6912" max="6912" width="100.7109375" style="214" customWidth="1"/>
    <col min="6913" max="6916" width="14.7109375" style="214" customWidth="1"/>
    <col min="6917" max="7161" width="9.140625" style="214" customWidth="1"/>
    <col min="7162" max="7162" width="72.7109375" style="214" customWidth="1"/>
    <col min="7163" max="7163" width="8.7109375" style="214" customWidth="1"/>
    <col min="7164" max="7164" width="20.7109375" style="214" customWidth="1"/>
    <col min="7165" max="7165" width="12.7109375" style="214" customWidth="1"/>
    <col min="7166" max="7166" width="0" style="214" hidden="1" customWidth="1"/>
    <col min="7167" max="7167" width="12.7109375" style="214"/>
    <col min="7168" max="7168" width="100.7109375" style="214" customWidth="1"/>
    <col min="7169" max="7172" width="14.7109375" style="214" customWidth="1"/>
    <col min="7173" max="7417" width="9.140625" style="214" customWidth="1"/>
    <col min="7418" max="7418" width="72.7109375" style="214" customWidth="1"/>
    <col min="7419" max="7419" width="8.7109375" style="214" customWidth="1"/>
    <col min="7420" max="7420" width="20.7109375" style="214" customWidth="1"/>
    <col min="7421" max="7421" width="12.7109375" style="214" customWidth="1"/>
    <col min="7422" max="7422" width="0" style="214" hidden="1" customWidth="1"/>
    <col min="7423" max="7423" width="12.7109375" style="214"/>
    <col min="7424" max="7424" width="100.7109375" style="214" customWidth="1"/>
    <col min="7425" max="7428" width="14.7109375" style="214" customWidth="1"/>
    <col min="7429" max="7673" width="9.140625" style="214" customWidth="1"/>
    <col min="7674" max="7674" width="72.7109375" style="214" customWidth="1"/>
    <col min="7675" max="7675" width="8.7109375" style="214" customWidth="1"/>
    <col min="7676" max="7676" width="20.7109375" style="214" customWidth="1"/>
    <col min="7677" max="7677" width="12.7109375" style="214" customWidth="1"/>
    <col min="7678" max="7678" width="0" style="214" hidden="1" customWidth="1"/>
    <col min="7679" max="7679" width="12.7109375" style="214"/>
    <col min="7680" max="7680" width="100.7109375" style="214" customWidth="1"/>
    <col min="7681" max="7684" width="14.7109375" style="214" customWidth="1"/>
    <col min="7685" max="7929" width="9.140625" style="214" customWidth="1"/>
    <col min="7930" max="7930" width="72.7109375" style="214" customWidth="1"/>
    <col min="7931" max="7931" width="8.7109375" style="214" customWidth="1"/>
    <col min="7932" max="7932" width="20.7109375" style="214" customWidth="1"/>
    <col min="7933" max="7933" width="12.7109375" style="214" customWidth="1"/>
    <col min="7934" max="7934" width="0" style="214" hidden="1" customWidth="1"/>
    <col min="7935" max="7935" width="12.7109375" style="214"/>
    <col min="7936" max="7936" width="100.7109375" style="214" customWidth="1"/>
    <col min="7937" max="7940" width="14.7109375" style="214" customWidth="1"/>
    <col min="7941" max="8185" width="9.140625" style="214" customWidth="1"/>
    <col min="8186" max="8186" width="72.7109375" style="214" customWidth="1"/>
    <col min="8187" max="8187" width="8.7109375" style="214" customWidth="1"/>
    <col min="8188" max="8188" width="20.7109375" style="214" customWidth="1"/>
    <col min="8189" max="8189" width="12.7109375" style="214" customWidth="1"/>
    <col min="8190" max="8190" width="0" style="214" hidden="1" customWidth="1"/>
    <col min="8191" max="8191" width="12.7109375" style="214"/>
    <col min="8192" max="8192" width="100.7109375" style="214" customWidth="1"/>
    <col min="8193" max="8196" width="14.7109375" style="214" customWidth="1"/>
    <col min="8197" max="8441" width="9.140625" style="214" customWidth="1"/>
    <col min="8442" max="8442" width="72.7109375" style="214" customWidth="1"/>
    <col min="8443" max="8443" width="8.7109375" style="214" customWidth="1"/>
    <col min="8444" max="8444" width="20.7109375" style="214" customWidth="1"/>
    <col min="8445" max="8445" width="12.7109375" style="214" customWidth="1"/>
    <col min="8446" max="8446" width="0" style="214" hidden="1" customWidth="1"/>
    <col min="8447" max="8447" width="12.7109375" style="214"/>
    <col min="8448" max="8448" width="100.7109375" style="214" customWidth="1"/>
    <col min="8449" max="8452" width="14.7109375" style="214" customWidth="1"/>
    <col min="8453" max="8697" width="9.140625" style="214" customWidth="1"/>
    <col min="8698" max="8698" width="72.7109375" style="214" customWidth="1"/>
    <col min="8699" max="8699" width="8.7109375" style="214" customWidth="1"/>
    <col min="8700" max="8700" width="20.7109375" style="214" customWidth="1"/>
    <col min="8701" max="8701" width="12.7109375" style="214" customWidth="1"/>
    <col min="8702" max="8702" width="0" style="214" hidden="1" customWidth="1"/>
    <col min="8703" max="8703" width="12.7109375" style="214"/>
    <col min="8704" max="8704" width="100.7109375" style="214" customWidth="1"/>
    <col min="8705" max="8708" width="14.7109375" style="214" customWidth="1"/>
    <col min="8709" max="8953" width="9.140625" style="214" customWidth="1"/>
    <col min="8954" max="8954" width="72.7109375" style="214" customWidth="1"/>
    <col min="8955" max="8955" width="8.7109375" style="214" customWidth="1"/>
    <col min="8956" max="8956" width="20.7109375" style="214" customWidth="1"/>
    <col min="8957" max="8957" width="12.7109375" style="214" customWidth="1"/>
    <col min="8958" max="8958" width="0" style="214" hidden="1" customWidth="1"/>
    <col min="8959" max="8959" width="12.7109375" style="214"/>
    <col min="8960" max="8960" width="100.7109375" style="214" customWidth="1"/>
    <col min="8961" max="8964" width="14.7109375" style="214" customWidth="1"/>
    <col min="8965" max="9209" width="9.140625" style="214" customWidth="1"/>
    <col min="9210" max="9210" width="72.7109375" style="214" customWidth="1"/>
    <col min="9211" max="9211" width="8.7109375" style="214" customWidth="1"/>
    <col min="9212" max="9212" width="20.7109375" style="214" customWidth="1"/>
    <col min="9213" max="9213" width="12.7109375" style="214" customWidth="1"/>
    <col min="9214" max="9214" width="0" style="214" hidden="1" customWidth="1"/>
    <col min="9215" max="9215" width="12.7109375" style="214"/>
    <col min="9216" max="9216" width="100.7109375" style="214" customWidth="1"/>
    <col min="9217" max="9220" width="14.7109375" style="214" customWidth="1"/>
    <col min="9221" max="9465" width="9.140625" style="214" customWidth="1"/>
    <col min="9466" max="9466" width="72.7109375" style="214" customWidth="1"/>
    <col min="9467" max="9467" width="8.7109375" style="214" customWidth="1"/>
    <col min="9468" max="9468" width="20.7109375" style="214" customWidth="1"/>
    <col min="9469" max="9469" width="12.7109375" style="214" customWidth="1"/>
    <col min="9470" max="9470" width="0" style="214" hidden="1" customWidth="1"/>
    <col min="9471" max="9471" width="12.7109375" style="214"/>
    <col min="9472" max="9472" width="100.7109375" style="214" customWidth="1"/>
    <col min="9473" max="9476" width="14.7109375" style="214" customWidth="1"/>
    <col min="9477" max="9721" width="9.140625" style="214" customWidth="1"/>
    <col min="9722" max="9722" width="72.7109375" style="214" customWidth="1"/>
    <col min="9723" max="9723" width="8.7109375" style="214" customWidth="1"/>
    <col min="9724" max="9724" width="20.7109375" style="214" customWidth="1"/>
    <col min="9725" max="9725" width="12.7109375" style="214" customWidth="1"/>
    <col min="9726" max="9726" width="0" style="214" hidden="1" customWidth="1"/>
    <col min="9727" max="9727" width="12.7109375" style="214"/>
    <col min="9728" max="9728" width="100.7109375" style="214" customWidth="1"/>
    <col min="9729" max="9732" width="14.7109375" style="214" customWidth="1"/>
    <col min="9733" max="9977" width="9.140625" style="214" customWidth="1"/>
    <col min="9978" max="9978" width="72.7109375" style="214" customWidth="1"/>
    <col min="9979" max="9979" width="8.7109375" style="214" customWidth="1"/>
    <col min="9980" max="9980" width="20.7109375" style="214" customWidth="1"/>
    <col min="9981" max="9981" width="12.7109375" style="214" customWidth="1"/>
    <col min="9982" max="9982" width="0" style="214" hidden="1" customWidth="1"/>
    <col min="9983" max="9983" width="12.7109375" style="214"/>
    <col min="9984" max="9984" width="100.7109375" style="214" customWidth="1"/>
    <col min="9985" max="9988" width="14.7109375" style="214" customWidth="1"/>
    <col min="9989" max="10233" width="9.140625" style="214" customWidth="1"/>
    <col min="10234" max="10234" width="72.7109375" style="214" customWidth="1"/>
    <col min="10235" max="10235" width="8.7109375" style="214" customWidth="1"/>
    <col min="10236" max="10236" width="20.7109375" style="214" customWidth="1"/>
    <col min="10237" max="10237" width="12.7109375" style="214" customWidth="1"/>
    <col min="10238" max="10238" width="0" style="214" hidden="1" customWidth="1"/>
    <col min="10239" max="10239" width="12.7109375" style="214"/>
    <col min="10240" max="10240" width="100.7109375" style="214" customWidth="1"/>
    <col min="10241" max="10244" width="14.7109375" style="214" customWidth="1"/>
    <col min="10245" max="10489" width="9.140625" style="214" customWidth="1"/>
    <col min="10490" max="10490" width="72.7109375" style="214" customWidth="1"/>
    <col min="10491" max="10491" width="8.7109375" style="214" customWidth="1"/>
    <col min="10492" max="10492" width="20.7109375" style="214" customWidth="1"/>
    <col min="10493" max="10493" width="12.7109375" style="214" customWidth="1"/>
    <col min="10494" max="10494" width="0" style="214" hidden="1" customWidth="1"/>
    <col min="10495" max="10495" width="12.7109375" style="214"/>
    <col min="10496" max="10496" width="100.7109375" style="214" customWidth="1"/>
    <col min="10497" max="10500" width="14.7109375" style="214" customWidth="1"/>
    <col min="10501" max="10745" width="9.140625" style="214" customWidth="1"/>
    <col min="10746" max="10746" width="72.7109375" style="214" customWidth="1"/>
    <col min="10747" max="10747" width="8.7109375" style="214" customWidth="1"/>
    <col min="10748" max="10748" width="20.7109375" style="214" customWidth="1"/>
    <col min="10749" max="10749" width="12.7109375" style="214" customWidth="1"/>
    <col min="10750" max="10750" width="0" style="214" hidden="1" customWidth="1"/>
    <col min="10751" max="10751" width="12.7109375" style="214"/>
    <col min="10752" max="10752" width="100.7109375" style="214" customWidth="1"/>
    <col min="10753" max="10756" width="14.7109375" style="214" customWidth="1"/>
    <col min="10757" max="11001" width="9.140625" style="214" customWidth="1"/>
    <col min="11002" max="11002" width="72.7109375" style="214" customWidth="1"/>
    <col min="11003" max="11003" width="8.7109375" style="214" customWidth="1"/>
    <col min="11004" max="11004" width="20.7109375" style="214" customWidth="1"/>
    <col min="11005" max="11005" width="12.7109375" style="214" customWidth="1"/>
    <col min="11006" max="11006" width="0" style="214" hidden="1" customWidth="1"/>
    <col min="11007" max="11007" width="12.7109375" style="214"/>
    <col min="11008" max="11008" width="100.7109375" style="214" customWidth="1"/>
    <col min="11009" max="11012" width="14.7109375" style="214" customWidth="1"/>
    <col min="11013" max="11257" width="9.140625" style="214" customWidth="1"/>
    <col min="11258" max="11258" width="72.7109375" style="214" customWidth="1"/>
    <col min="11259" max="11259" width="8.7109375" style="214" customWidth="1"/>
    <col min="11260" max="11260" width="20.7109375" style="214" customWidth="1"/>
    <col min="11261" max="11261" width="12.7109375" style="214" customWidth="1"/>
    <col min="11262" max="11262" width="0" style="214" hidden="1" customWidth="1"/>
    <col min="11263" max="11263" width="12.7109375" style="214"/>
    <col min="11264" max="11264" width="100.7109375" style="214" customWidth="1"/>
    <col min="11265" max="11268" width="14.7109375" style="214" customWidth="1"/>
    <col min="11269" max="11513" width="9.140625" style="214" customWidth="1"/>
    <col min="11514" max="11514" width="72.7109375" style="214" customWidth="1"/>
    <col min="11515" max="11515" width="8.7109375" style="214" customWidth="1"/>
    <col min="11516" max="11516" width="20.7109375" style="214" customWidth="1"/>
    <col min="11517" max="11517" width="12.7109375" style="214" customWidth="1"/>
    <col min="11518" max="11518" width="0" style="214" hidden="1" customWidth="1"/>
    <col min="11519" max="11519" width="12.7109375" style="214"/>
    <col min="11520" max="11520" width="100.7109375" style="214" customWidth="1"/>
    <col min="11521" max="11524" width="14.7109375" style="214" customWidth="1"/>
    <col min="11525" max="11769" width="9.140625" style="214" customWidth="1"/>
    <col min="11770" max="11770" width="72.7109375" style="214" customWidth="1"/>
    <col min="11771" max="11771" width="8.7109375" style="214" customWidth="1"/>
    <col min="11772" max="11772" width="20.7109375" style="214" customWidth="1"/>
    <col min="11773" max="11773" width="12.7109375" style="214" customWidth="1"/>
    <col min="11774" max="11774" width="0" style="214" hidden="1" customWidth="1"/>
    <col min="11775" max="11775" width="12.7109375" style="214"/>
    <col min="11776" max="11776" width="100.7109375" style="214" customWidth="1"/>
    <col min="11777" max="11780" width="14.7109375" style="214" customWidth="1"/>
    <col min="11781" max="12025" width="9.140625" style="214" customWidth="1"/>
    <col min="12026" max="12026" width="72.7109375" style="214" customWidth="1"/>
    <col min="12027" max="12027" width="8.7109375" style="214" customWidth="1"/>
    <col min="12028" max="12028" width="20.7109375" style="214" customWidth="1"/>
    <col min="12029" max="12029" width="12.7109375" style="214" customWidth="1"/>
    <col min="12030" max="12030" width="0" style="214" hidden="1" customWidth="1"/>
    <col min="12031" max="12031" width="12.7109375" style="214"/>
    <col min="12032" max="12032" width="100.7109375" style="214" customWidth="1"/>
    <col min="12033" max="12036" width="14.7109375" style="214" customWidth="1"/>
    <col min="12037" max="12281" width="9.140625" style="214" customWidth="1"/>
    <col min="12282" max="12282" width="72.7109375" style="214" customWidth="1"/>
    <col min="12283" max="12283" width="8.7109375" style="214" customWidth="1"/>
    <col min="12284" max="12284" width="20.7109375" style="214" customWidth="1"/>
    <col min="12285" max="12285" width="12.7109375" style="214" customWidth="1"/>
    <col min="12286" max="12286" width="0" style="214" hidden="1" customWidth="1"/>
    <col min="12287" max="12287" width="12.7109375" style="214"/>
    <col min="12288" max="12288" width="100.7109375" style="214" customWidth="1"/>
    <col min="12289" max="12292" width="14.7109375" style="214" customWidth="1"/>
    <col min="12293" max="12537" width="9.140625" style="214" customWidth="1"/>
    <col min="12538" max="12538" width="72.7109375" style="214" customWidth="1"/>
    <col min="12539" max="12539" width="8.7109375" style="214" customWidth="1"/>
    <col min="12540" max="12540" width="20.7109375" style="214" customWidth="1"/>
    <col min="12541" max="12541" width="12.7109375" style="214" customWidth="1"/>
    <col min="12542" max="12542" width="0" style="214" hidden="1" customWidth="1"/>
    <col min="12543" max="12543" width="12.7109375" style="214"/>
    <col min="12544" max="12544" width="100.7109375" style="214" customWidth="1"/>
    <col min="12545" max="12548" width="14.7109375" style="214" customWidth="1"/>
    <col min="12549" max="12793" width="9.140625" style="214" customWidth="1"/>
    <col min="12794" max="12794" width="72.7109375" style="214" customWidth="1"/>
    <col min="12795" max="12795" width="8.7109375" style="214" customWidth="1"/>
    <col min="12796" max="12796" width="20.7109375" style="214" customWidth="1"/>
    <col min="12797" max="12797" width="12.7109375" style="214" customWidth="1"/>
    <col min="12798" max="12798" width="0" style="214" hidden="1" customWidth="1"/>
    <col min="12799" max="12799" width="12.7109375" style="214"/>
    <col min="12800" max="12800" width="100.7109375" style="214" customWidth="1"/>
    <col min="12801" max="12804" width="14.7109375" style="214" customWidth="1"/>
    <col min="12805" max="13049" width="9.140625" style="214" customWidth="1"/>
    <col min="13050" max="13050" width="72.7109375" style="214" customWidth="1"/>
    <col min="13051" max="13051" width="8.7109375" style="214" customWidth="1"/>
    <col min="13052" max="13052" width="20.7109375" style="214" customWidth="1"/>
    <col min="13053" max="13053" width="12.7109375" style="214" customWidth="1"/>
    <col min="13054" max="13054" width="0" style="214" hidden="1" customWidth="1"/>
    <col min="13055" max="13055" width="12.7109375" style="214"/>
    <col min="13056" max="13056" width="100.7109375" style="214" customWidth="1"/>
    <col min="13057" max="13060" width="14.7109375" style="214" customWidth="1"/>
    <col min="13061" max="13305" width="9.140625" style="214" customWidth="1"/>
    <col min="13306" max="13306" width="72.7109375" style="214" customWidth="1"/>
    <col min="13307" max="13307" width="8.7109375" style="214" customWidth="1"/>
    <col min="13308" max="13308" width="20.7109375" style="214" customWidth="1"/>
    <col min="13309" max="13309" width="12.7109375" style="214" customWidth="1"/>
    <col min="13310" max="13310" width="0" style="214" hidden="1" customWidth="1"/>
    <col min="13311" max="13311" width="12.7109375" style="214"/>
    <col min="13312" max="13312" width="100.7109375" style="214" customWidth="1"/>
    <col min="13313" max="13316" width="14.7109375" style="214" customWidth="1"/>
    <col min="13317" max="13561" width="9.140625" style="214" customWidth="1"/>
    <col min="13562" max="13562" width="72.7109375" style="214" customWidth="1"/>
    <col min="13563" max="13563" width="8.7109375" style="214" customWidth="1"/>
    <col min="13564" max="13564" width="20.7109375" style="214" customWidth="1"/>
    <col min="13565" max="13565" width="12.7109375" style="214" customWidth="1"/>
    <col min="13566" max="13566" width="0" style="214" hidden="1" customWidth="1"/>
    <col min="13567" max="13567" width="12.7109375" style="214"/>
    <col min="13568" max="13568" width="100.7109375" style="214" customWidth="1"/>
    <col min="13569" max="13572" width="14.7109375" style="214" customWidth="1"/>
    <col min="13573" max="13817" width="9.140625" style="214" customWidth="1"/>
    <col min="13818" max="13818" width="72.7109375" style="214" customWidth="1"/>
    <col min="13819" max="13819" width="8.7109375" style="214" customWidth="1"/>
    <col min="13820" max="13820" width="20.7109375" style="214" customWidth="1"/>
    <col min="13821" max="13821" width="12.7109375" style="214" customWidth="1"/>
    <col min="13822" max="13822" width="0" style="214" hidden="1" customWidth="1"/>
    <col min="13823" max="13823" width="12.7109375" style="214"/>
    <col min="13824" max="13824" width="100.7109375" style="214" customWidth="1"/>
    <col min="13825" max="13828" width="14.7109375" style="214" customWidth="1"/>
    <col min="13829" max="14073" width="9.140625" style="214" customWidth="1"/>
    <col min="14074" max="14074" width="72.7109375" style="214" customWidth="1"/>
    <col min="14075" max="14075" width="8.7109375" style="214" customWidth="1"/>
    <col min="14076" max="14076" width="20.7109375" style="214" customWidth="1"/>
    <col min="14077" max="14077" width="12.7109375" style="214" customWidth="1"/>
    <col min="14078" max="14078" width="0" style="214" hidden="1" customWidth="1"/>
    <col min="14079" max="14079" width="12.7109375" style="214"/>
    <col min="14080" max="14080" width="100.7109375" style="214" customWidth="1"/>
    <col min="14081" max="14084" width="14.7109375" style="214" customWidth="1"/>
    <col min="14085" max="14329" width="9.140625" style="214" customWidth="1"/>
    <col min="14330" max="14330" width="72.7109375" style="214" customWidth="1"/>
    <col min="14331" max="14331" width="8.7109375" style="214" customWidth="1"/>
    <col min="14332" max="14332" width="20.7109375" style="214" customWidth="1"/>
    <col min="14333" max="14333" width="12.7109375" style="214" customWidth="1"/>
    <col min="14334" max="14334" width="0" style="214" hidden="1" customWidth="1"/>
    <col min="14335" max="14335" width="12.7109375" style="214"/>
    <col min="14336" max="14336" width="100.7109375" style="214" customWidth="1"/>
    <col min="14337" max="14340" width="14.7109375" style="214" customWidth="1"/>
    <col min="14341" max="14585" width="9.140625" style="214" customWidth="1"/>
    <col min="14586" max="14586" width="72.7109375" style="214" customWidth="1"/>
    <col min="14587" max="14587" width="8.7109375" style="214" customWidth="1"/>
    <col min="14588" max="14588" width="20.7109375" style="214" customWidth="1"/>
    <col min="14589" max="14589" width="12.7109375" style="214" customWidth="1"/>
    <col min="14590" max="14590" width="0" style="214" hidden="1" customWidth="1"/>
    <col min="14591" max="14591" width="12.7109375" style="214"/>
    <col min="14592" max="14592" width="100.7109375" style="214" customWidth="1"/>
    <col min="14593" max="14596" width="14.7109375" style="214" customWidth="1"/>
    <col min="14597" max="14841" width="9.140625" style="214" customWidth="1"/>
    <col min="14842" max="14842" width="72.7109375" style="214" customWidth="1"/>
    <col min="14843" max="14843" width="8.7109375" style="214" customWidth="1"/>
    <col min="14844" max="14844" width="20.7109375" style="214" customWidth="1"/>
    <col min="14845" max="14845" width="12.7109375" style="214" customWidth="1"/>
    <col min="14846" max="14846" width="0" style="214" hidden="1" customWidth="1"/>
    <col min="14847" max="14847" width="12.7109375" style="214"/>
    <col min="14848" max="14848" width="100.7109375" style="214" customWidth="1"/>
    <col min="14849" max="14852" width="14.7109375" style="214" customWidth="1"/>
    <col min="14853" max="15097" width="9.140625" style="214" customWidth="1"/>
    <col min="15098" max="15098" width="72.7109375" style="214" customWidth="1"/>
    <col min="15099" max="15099" width="8.7109375" style="214" customWidth="1"/>
    <col min="15100" max="15100" width="20.7109375" style="214" customWidth="1"/>
    <col min="15101" max="15101" width="12.7109375" style="214" customWidth="1"/>
    <col min="15102" max="15102" width="0" style="214" hidden="1" customWidth="1"/>
    <col min="15103" max="15103" width="12.7109375" style="214"/>
    <col min="15104" max="15104" width="100.7109375" style="214" customWidth="1"/>
    <col min="15105" max="15108" width="14.7109375" style="214" customWidth="1"/>
    <col min="15109" max="15353" width="9.140625" style="214" customWidth="1"/>
    <col min="15354" max="15354" width="72.7109375" style="214" customWidth="1"/>
    <col min="15355" max="15355" width="8.7109375" style="214" customWidth="1"/>
    <col min="15356" max="15356" width="20.7109375" style="214" customWidth="1"/>
    <col min="15357" max="15357" width="12.7109375" style="214" customWidth="1"/>
    <col min="15358" max="15358" width="0" style="214" hidden="1" customWidth="1"/>
    <col min="15359" max="15359" width="12.7109375" style="214"/>
    <col min="15360" max="15360" width="100.7109375" style="214" customWidth="1"/>
    <col min="15361" max="15364" width="14.7109375" style="214" customWidth="1"/>
    <col min="15365" max="15609" width="9.140625" style="214" customWidth="1"/>
    <col min="15610" max="15610" width="72.7109375" style="214" customWidth="1"/>
    <col min="15611" max="15611" width="8.7109375" style="214" customWidth="1"/>
    <col min="15612" max="15612" width="20.7109375" style="214" customWidth="1"/>
    <col min="15613" max="15613" width="12.7109375" style="214" customWidth="1"/>
    <col min="15614" max="15614" width="0" style="214" hidden="1" customWidth="1"/>
    <col min="15615" max="15615" width="12.7109375" style="214"/>
    <col min="15616" max="15616" width="100.7109375" style="214" customWidth="1"/>
    <col min="15617" max="15620" width="14.7109375" style="214" customWidth="1"/>
    <col min="15621" max="15865" width="9.140625" style="214" customWidth="1"/>
    <col min="15866" max="15866" width="72.7109375" style="214" customWidth="1"/>
    <col min="15867" max="15867" width="8.7109375" style="214" customWidth="1"/>
    <col min="15868" max="15868" width="20.7109375" style="214" customWidth="1"/>
    <col min="15869" max="15869" width="12.7109375" style="214" customWidth="1"/>
    <col min="15870" max="15870" width="0" style="214" hidden="1" customWidth="1"/>
    <col min="15871" max="15871" width="12.7109375" style="214"/>
    <col min="15872" max="15872" width="100.7109375" style="214" customWidth="1"/>
    <col min="15873" max="15876" width="14.7109375" style="214" customWidth="1"/>
    <col min="15877" max="16121" width="9.140625" style="214" customWidth="1"/>
    <col min="16122" max="16122" width="72.7109375" style="214" customWidth="1"/>
    <col min="16123" max="16123" width="8.7109375" style="214" customWidth="1"/>
    <col min="16124" max="16124" width="20.7109375" style="214" customWidth="1"/>
    <col min="16125" max="16125" width="12.7109375" style="214" customWidth="1"/>
    <col min="16126" max="16126" width="0" style="214" hidden="1" customWidth="1"/>
    <col min="16127" max="16127" width="12.7109375" style="214"/>
    <col min="16128" max="16128" width="100.7109375" style="214" customWidth="1"/>
    <col min="16129" max="16132" width="14.7109375" style="214" customWidth="1"/>
    <col min="16133" max="16377" width="9.140625" style="214" customWidth="1"/>
    <col min="16378" max="16378" width="72.7109375" style="214" customWidth="1"/>
    <col min="16379" max="16379" width="8.7109375" style="214" customWidth="1"/>
    <col min="16380" max="16380" width="20.7109375" style="214" customWidth="1"/>
    <col min="16381" max="16381" width="12.7109375" style="214" customWidth="1"/>
    <col min="16382" max="16384" width="0" style="214" hidden="1" customWidth="1"/>
  </cols>
  <sheetData>
    <row r="1" spans="1:10" s="203" customFormat="1" ht="15.95" customHeight="1">
      <c r="A1" s="544" t="s">
        <v>436</v>
      </c>
      <c r="B1" s="1270" t="s">
        <v>275</v>
      </c>
      <c r="C1" s="1270"/>
      <c r="D1" s="1270"/>
      <c r="E1" s="1270"/>
      <c r="F1" s="1270"/>
      <c r="G1" s="546"/>
      <c r="H1" s="655"/>
      <c r="I1" s="564"/>
      <c r="J1" s="565"/>
    </row>
    <row r="2" spans="1:10" s="203" customFormat="1" ht="15.95" customHeight="1">
      <c r="A2" s="544"/>
      <c r="B2" s="1271" t="s">
        <v>114</v>
      </c>
      <c r="C2" s="1271"/>
      <c r="D2" s="1271"/>
      <c r="E2" s="1271"/>
      <c r="F2" s="1271"/>
      <c r="G2" s="2"/>
      <c r="H2" s="518"/>
      <c r="I2" s="564"/>
      <c r="J2" s="565"/>
    </row>
    <row r="3" spans="1:10" s="203" customFormat="1" ht="15.95" customHeight="1">
      <c r="A3" s="544"/>
      <c r="B3" s="1271" t="s">
        <v>276</v>
      </c>
      <c r="C3" s="1271"/>
      <c r="D3" s="1271"/>
      <c r="E3" s="1271"/>
      <c r="F3" s="1271"/>
      <c r="G3" s="2"/>
      <c r="H3" s="518"/>
      <c r="I3" s="564"/>
      <c r="J3" s="565"/>
    </row>
    <row r="4" spans="1:10" s="203" customFormat="1" ht="15.95" customHeight="1">
      <c r="A4" s="544"/>
      <c r="B4" s="1271" t="s">
        <v>568</v>
      </c>
      <c r="C4" s="1271"/>
      <c r="D4" s="1271"/>
      <c r="E4" s="1271"/>
      <c r="F4" s="1271"/>
      <c r="G4" s="518"/>
      <c r="H4" s="518"/>
      <c r="I4" s="564"/>
      <c r="J4" s="565"/>
    </row>
    <row r="5" spans="1:10" s="203" customFormat="1" ht="15.95" customHeight="1">
      <c r="A5" s="544"/>
      <c r="B5" s="204"/>
      <c r="C5" s="204"/>
      <c r="D5" s="204"/>
      <c r="E5" s="681"/>
      <c r="F5" s="204"/>
      <c r="G5" s="518"/>
      <c r="H5" s="518"/>
      <c r="I5" s="564"/>
      <c r="J5" s="565"/>
    </row>
    <row r="6" spans="1:10" s="178" customFormat="1" ht="14.25" customHeight="1">
      <c r="A6" s="542"/>
      <c r="B6" s="1232" t="s">
        <v>2</v>
      </c>
      <c r="C6" s="205" t="s">
        <v>99</v>
      </c>
      <c r="D6" s="206" t="s">
        <v>115</v>
      </c>
      <c r="E6" s="682" t="s">
        <v>116</v>
      </c>
      <c r="F6" s="207" t="s">
        <v>117</v>
      </c>
      <c r="G6" s="518"/>
      <c r="H6" s="518"/>
      <c r="I6" s="566"/>
      <c r="J6" s="566"/>
    </row>
    <row r="7" spans="1:10" s="178" customFormat="1" ht="9.75" customHeight="1">
      <c r="A7" s="542"/>
      <c r="B7" s="1233"/>
      <c r="C7" s="208" t="s">
        <v>100</v>
      </c>
      <c r="D7" s="209" t="s">
        <v>118</v>
      </c>
      <c r="E7" s="683" t="s">
        <v>119</v>
      </c>
      <c r="F7" s="210" t="s">
        <v>120</v>
      </c>
      <c r="G7" s="547"/>
      <c r="H7" s="655"/>
      <c r="I7" s="566"/>
      <c r="J7" s="566"/>
    </row>
    <row r="8" spans="1:10" s="179" customFormat="1" ht="13.5" customHeight="1">
      <c r="A8" s="542"/>
      <c r="B8" s="1234"/>
      <c r="C8" s="211"/>
      <c r="D8" s="212" t="s">
        <v>121</v>
      </c>
      <c r="E8" s="684" t="s">
        <v>122</v>
      </c>
      <c r="F8" s="213" t="s">
        <v>101</v>
      </c>
      <c r="G8" s="547"/>
      <c r="H8" s="655"/>
      <c r="I8" s="567"/>
      <c r="J8" s="566"/>
    </row>
    <row r="9" spans="1:10" ht="18" customHeight="1">
      <c r="B9" s="1249" t="s">
        <v>411</v>
      </c>
      <c r="C9" s="1250"/>
      <c r="D9" s="1250"/>
      <c r="E9" s="1250"/>
      <c r="F9" s="1251"/>
      <c r="G9" s="547"/>
      <c r="H9" s="655"/>
    </row>
    <row r="10" spans="1:10" ht="18" customHeight="1">
      <c r="A10" s="543">
        <v>99971</v>
      </c>
      <c r="B10" s="460" t="s">
        <v>412</v>
      </c>
      <c r="C10" s="324" t="s">
        <v>123</v>
      </c>
      <c r="D10" s="461">
        <v>41</v>
      </c>
      <c r="E10" s="645">
        <v>549.72</v>
      </c>
      <c r="F10" s="462" t="s">
        <v>124</v>
      </c>
      <c r="G10" s="654"/>
      <c r="H10" s="655"/>
      <c r="I10" s="568"/>
      <c r="J10" s="569"/>
    </row>
    <row r="11" spans="1:10" ht="18" customHeight="1">
      <c r="A11" s="543">
        <v>119704</v>
      </c>
      <c r="B11" s="463" t="s">
        <v>413</v>
      </c>
      <c r="C11" s="324" t="s">
        <v>123</v>
      </c>
      <c r="D11" s="464">
        <v>32.799999999999997</v>
      </c>
      <c r="E11" s="325">
        <v>671.88</v>
      </c>
      <c r="F11" s="464">
        <v>1.1000000000000001</v>
      </c>
      <c r="G11" s="654"/>
      <c r="H11" s="655"/>
      <c r="I11" s="568"/>
      <c r="J11" s="569"/>
    </row>
    <row r="12" spans="1:10" ht="18" customHeight="1">
      <c r="A12" s="543">
        <v>117886</v>
      </c>
      <c r="B12" s="463" t="s">
        <v>417</v>
      </c>
      <c r="C12" s="324" t="s">
        <v>123</v>
      </c>
      <c r="D12" s="464">
        <v>32.799999999999997</v>
      </c>
      <c r="E12" s="325">
        <v>696.3</v>
      </c>
      <c r="F12" s="464">
        <v>1.1000000000000001</v>
      </c>
      <c r="G12" s="654"/>
      <c r="H12" s="655"/>
      <c r="I12" s="568"/>
      <c r="J12" s="569"/>
    </row>
    <row r="13" spans="1:10" ht="18" customHeight="1">
      <c r="B13" s="1249" t="s">
        <v>414</v>
      </c>
      <c r="C13" s="1250"/>
      <c r="D13" s="1250"/>
      <c r="E13" s="1250"/>
      <c r="F13" s="1251"/>
      <c r="G13" s="654"/>
      <c r="H13" s="655"/>
      <c r="I13" s="568"/>
    </row>
    <row r="14" spans="1:10" ht="18" customHeight="1">
      <c r="B14" s="465" t="s">
        <v>415</v>
      </c>
      <c r="C14" s="372" t="s">
        <v>125</v>
      </c>
      <c r="D14" s="372">
        <v>42</v>
      </c>
      <c r="E14" s="645">
        <v>732.95999999999992</v>
      </c>
      <c r="F14" s="466">
        <v>1.1000000000000001</v>
      </c>
      <c r="G14" s="654"/>
      <c r="H14" s="654"/>
      <c r="I14" s="568"/>
    </row>
    <row r="15" spans="1:10" ht="18" customHeight="1">
      <c r="B15" s="467" t="s">
        <v>416</v>
      </c>
      <c r="C15" s="468" t="s">
        <v>126</v>
      </c>
      <c r="D15" s="469">
        <v>31.5</v>
      </c>
      <c r="E15" s="325">
        <v>1140</v>
      </c>
      <c r="F15" s="469">
        <v>1.1000000000000001</v>
      </c>
      <c r="G15" s="654"/>
      <c r="H15" s="654"/>
      <c r="I15" s="568"/>
    </row>
    <row r="16" spans="1:10" ht="18" customHeight="1">
      <c r="B16" s="1249" t="s">
        <v>555</v>
      </c>
      <c r="C16" s="1250"/>
      <c r="D16" s="1250"/>
      <c r="E16" s="1250"/>
      <c r="F16" s="1251"/>
      <c r="G16" s="654"/>
      <c r="H16" s="570"/>
      <c r="I16" s="568"/>
    </row>
    <row r="17" spans="1:10" ht="18" customHeight="1">
      <c r="B17" s="465" t="s">
        <v>556</v>
      </c>
      <c r="C17" s="372" t="s">
        <v>557</v>
      </c>
      <c r="D17" s="470">
        <v>40</v>
      </c>
      <c r="E17" s="645">
        <v>400</v>
      </c>
      <c r="F17" s="466">
        <v>1.1000000000000001</v>
      </c>
      <c r="G17" s="654"/>
      <c r="H17" s="654"/>
      <c r="I17" s="568"/>
    </row>
    <row r="18" spans="1:10" ht="18" customHeight="1">
      <c r="B18" s="467" t="s">
        <v>558</v>
      </c>
      <c r="C18" s="468" t="s">
        <v>557</v>
      </c>
      <c r="D18" s="469">
        <v>30</v>
      </c>
      <c r="E18" s="325">
        <v>500</v>
      </c>
      <c r="F18" s="469">
        <v>1.1000000000000001</v>
      </c>
      <c r="G18" s="654"/>
      <c r="H18" s="654"/>
      <c r="I18" s="568"/>
    </row>
    <row r="19" spans="1:10" ht="18" customHeight="1">
      <c r="B19" s="1249" t="s">
        <v>127</v>
      </c>
      <c r="C19" s="1250"/>
      <c r="D19" s="1250"/>
      <c r="E19" s="1250"/>
      <c r="F19" s="1251"/>
      <c r="G19" s="654"/>
      <c r="H19" s="570"/>
      <c r="I19" s="568"/>
    </row>
    <row r="20" spans="1:10" s="548" customFormat="1" ht="18" customHeight="1">
      <c r="A20" s="483"/>
      <c r="B20" s="571" t="s">
        <v>128</v>
      </c>
      <c r="C20" s="372" t="s">
        <v>125</v>
      </c>
      <c r="D20" s="372">
        <v>100</v>
      </c>
      <c r="E20" s="645">
        <v>45</v>
      </c>
      <c r="F20" s="572">
        <v>1.1000000000000001</v>
      </c>
      <c r="G20" s="654"/>
      <c r="H20" s="654"/>
      <c r="I20" s="568"/>
      <c r="J20" s="483"/>
    </row>
    <row r="21" spans="1:10" ht="18" customHeight="1">
      <c r="A21" s="541">
        <v>50466</v>
      </c>
      <c r="B21" s="373" t="s">
        <v>129</v>
      </c>
      <c r="C21" s="374" t="s">
        <v>130</v>
      </c>
      <c r="D21" s="374">
        <v>100</v>
      </c>
      <c r="E21" s="643">
        <v>45.82</v>
      </c>
      <c r="F21" s="375">
        <v>1.1000000000000001</v>
      </c>
      <c r="G21" s="654"/>
      <c r="H21" s="654"/>
      <c r="I21" s="568"/>
      <c r="J21" s="569"/>
    </row>
    <row r="22" spans="1:10" ht="18" customHeight="1">
      <c r="B22" s="1267" t="s">
        <v>307</v>
      </c>
      <c r="C22" s="1268"/>
      <c r="D22" s="1268"/>
      <c r="E22" s="1268"/>
      <c r="F22" s="1269"/>
      <c r="G22" s="654"/>
      <c r="H22" s="570"/>
      <c r="I22" s="568"/>
    </row>
    <row r="23" spans="1:10" ht="18" customHeight="1">
      <c r="B23" s="615" t="s">
        <v>308</v>
      </c>
      <c r="C23" s="616" t="s">
        <v>102</v>
      </c>
      <c r="D23" s="616">
        <v>2000</v>
      </c>
      <c r="E23" s="645">
        <v>3.43</v>
      </c>
      <c r="F23" s="634">
        <v>6</v>
      </c>
      <c r="G23" s="654"/>
      <c r="H23" s="586"/>
      <c r="I23" s="568"/>
    </row>
    <row r="24" spans="1:10" ht="18" customHeight="1">
      <c r="B24" s="617" t="s">
        <v>309</v>
      </c>
      <c r="C24" s="618" t="s">
        <v>102</v>
      </c>
      <c r="D24" s="618">
        <v>1300</v>
      </c>
      <c r="E24" s="325">
        <v>3.83</v>
      </c>
      <c r="F24" s="619">
        <v>6</v>
      </c>
      <c r="G24" s="654"/>
      <c r="H24" s="586"/>
      <c r="I24" s="568"/>
    </row>
    <row r="25" spans="1:10" ht="18" customHeight="1">
      <c r="B25" s="617" t="s">
        <v>310</v>
      </c>
      <c r="C25" s="618" t="s">
        <v>102</v>
      </c>
      <c r="D25" s="618">
        <v>1170</v>
      </c>
      <c r="E25" s="325">
        <v>3.96</v>
      </c>
      <c r="F25" s="619">
        <v>6</v>
      </c>
      <c r="G25" s="654"/>
      <c r="H25" s="586"/>
      <c r="I25" s="568"/>
    </row>
    <row r="26" spans="1:10" ht="18" customHeight="1">
      <c r="B26" s="617" t="s">
        <v>311</v>
      </c>
      <c r="C26" s="618" t="s">
        <v>102</v>
      </c>
      <c r="D26" s="618">
        <v>930</v>
      </c>
      <c r="E26" s="325">
        <v>4.32</v>
      </c>
      <c r="F26" s="619">
        <v>6</v>
      </c>
      <c r="G26" s="654"/>
      <c r="H26" s="586"/>
      <c r="I26" s="568"/>
    </row>
    <row r="27" spans="1:10" ht="18" customHeight="1">
      <c r="B27" s="617" t="s">
        <v>312</v>
      </c>
      <c r="C27" s="618" t="s">
        <v>102</v>
      </c>
      <c r="D27" s="618">
        <v>720</v>
      </c>
      <c r="E27" s="325">
        <v>4.84</v>
      </c>
      <c r="F27" s="619">
        <v>6</v>
      </c>
      <c r="G27" s="654"/>
      <c r="H27" s="586"/>
      <c r="I27" s="568"/>
    </row>
    <row r="28" spans="1:10" ht="18" customHeight="1">
      <c r="B28" s="617" t="s">
        <v>313</v>
      </c>
      <c r="C28" s="618" t="s">
        <v>102</v>
      </c>
      <c r="D28" s="618">
        <v>560</v>
      </c>
      <c r="E28" s="325">
        <v>5.42</v>
      </c>
      <c r="F28" s="619">
        <v>6</v>
      </c>
      <c r="G28" s="654"/>
      <c r="H28" s="586"/>
      <c r="I28" s="568"/>
    </row>
    <row r="29" spans="1:10" ht="18" customHeight="1">
      <c r="B29" s="617" t="s">
        <v>314</v>
      </c>
      <c r="C29" s="618" t="s">
        <v>102</v>
      </c>
      <c r="D29" s="618">
        <v>530</v>
      </c>
      <c r="E29" s="325">
        <v>5.55</v>
      </c>
      <c r="F29" s="619">
        <v>6</v>
      </c>
      <c r="G29" s="654"/>
      <c r="H29" s="586"/>
      <c r="I29" s="568"/>
    </row>
    <row r="30" spans="1:10" ht="18" customHeight="1">
      <c r="B30" s="617" t="s">
        <v>315</v>
      </c>
      <c r="C30" s="618" t="s">
        <v>102</v>
      </c>
      <c r="D30" s="618">
        <v>470</v>
      </c>
      <c r="E30" s="325">
        <v>5.72</v>
      </c>
      <c r="F30" s="619">
        <v>6</v>
      </c>
      <c r="G30" s="654"/>
      <c r="H30" s="586"/>
      <c r="I30" s="568"/>
    </row>
    <row r="31" spans="1:10" ht="18" customHeight="1">
      <c r="B31" s="617" t="s">
        <v>316</v>
      </c>
      <c r="C31" s="618" t="s">
        <v>102</v>
      </c>
      <c r="D31" s="618">
        <v>450</v>
      </c>
      <c r="E31" s="325">
        <v>5.93</v>
      </c>
      <c r="F31" s="619">
        <v>6</v>
      </c>
      <c r="G31" s="654"/>
      <c r="H31" s="586"/>
      <c r="I31" s="568"/>
    </row>
    <row r="32" spans="1:10" ht="18" customHeight="1">
      <c r="B32" s="617" t="s">
        <v>317</v>
      </c>
      <c r="C32" s="618" t="s">
        <v>102</v>
      </c>
      <c r="D32" s="618">
        <v>370</v>
      </c>
      <c r="E32" s="325">
        <v>6.42</v>
      </c>
      <c r="F32" s="619">
        <v>6</v>
      </c>
      <c r="G32" s="654"/>
      <c r="H32" s="586"/>
      <c r="I32" s="568"/>
    </row>
    <row r="33" spans="1:10" ht="18" customHeight="1">
      <c r="B33" s="617" t="s">
        <v>318</v>
      </c>
      <c r="C33" s="618" t="s">
        <v>102</v>
      </c>
      <c r="D33" s="618">
        <v>330</v>
      </c>
      <c r="E33" s="325">
        <v>6.53</v>
      </c>
      <c r="F33" s="619">
        <v>6</v>
      </c>
      <c r="G33" s="654"/>
      <c r="H33" s="586"/>
      <c r="I33" s="568"/>
    </row>
    <row r="34" spans="1:10" ht="18" customHeight="1">
      <c r="B34" s="617" t="s">
        <v>319</v>
      </c>
      <c r="C34" s="618" t="s">
        <v>102</v>
      </c>
      <c r="D34" s="618">
        <v>280</v>
      </c>
      <c r="E34" s="325">
        <v>7.45</v>
      </c>
      <c r="F34" s="619">
        <v>6</v>
      </c>
      <c r="G34" s="654"/>
      <c r="H34" s="586"/>
      <c r="I34" s="568"/>
    </row>
    <row r="35" spans="1:10" ht="18" customHeight="1">
      <c r="B35" s="617" t="s">
        <v>320</v>
      </c>
      <c r="C35" s="618" t="s">
        <v>102</v>
      </c>
      <c r="D35" s="618">
        <v>260</v>
      </c>
      <c r="E35" s="325">
        <v>8.93</v>
      </c>
      <c r="F35" s="619">
        <v>6</v>
      </c>
      <c r="G35" s="654"/>
      <c r="H35" s="586"/>
      <c r="I35" s="568"/>
    </row>
    <row r="36" spans="1:10" ht="18" customHeight="1">
      <c r="B36" s="617" t="s">
        <v>321</v>
      </c>
      <c r="C36" s="618" t="s">
        <v>102</v>
      </c>
      <c r="D36" s="618">
        <v>240</v>
      </c>
      <c r="E36" s="325">
        <v>10.29</v>
      </c>
      <c r="F36" s="619">
        <v>6</v>
      </c>
      <c r="G36" s="654"/>
      <c r="H36" s="586"/>
      <c r="I36" s="568"/>
    </row>
    <row r="37" spans="1:10" s="548" customFormat="1" ht="18" customHeight="1">
      <c r="A37" s="483"/>
      <c r="B37" s="617" t="s">
        <v>439</v>
      </c>
      <c r="C37" s="618" t="s">
        <v>102</v>
      </c>
      <c r="D37" s="618">
        <v>220</v>
      </c>
      <c r="E37" s="325">
        <v>11.62</v>
      </c>
      <c r="F37" s="619">
        <v>6</v>
      </c>
      <c r="G37" s="654"/>
      <c r="H37" s="586"/>
      <c r="I37" s="568"/>
      <c r="J37" s="483"/>
    </row>
    <row r="38" spans="1:10" ht="18" customHeight="1">
      <c r="B38" s="1267" t="s">
        <v>322</v>
      </c>
      <c r="C38" s="1268"/>
      <c r="D38" s="1268"/>
      <c r="E38" s="1268"/>
      <c r="F38" s="1269"/>
      <c r="G38" s="654"/>
      <c r="H38" s="570"/>
      <c r="I38" s="568"/>
    </row>
    <row r="39" spans="1:10" ht="18" customHeight="1">
      <c r="B39" s="615" t="s">
        <v>323</v>
      </c>
      <c r="C39" s="616" t="s">
        <v>102</v>
      </c>
      <c r="D39" s="616">
        <v>2000</v>
      </c>
      <c r="E39" s="645">
        <v>3.43</v>
      </c>
      <c r="F39" s="634">
        <v>6</v>
      </c>
      <c r="G39" s="654"/>
      <c r="H39" s="585"/>
      <c r="I39" s="568"/>
    </row>
    <row r="40" spans="1:10" ht="18" customHeight="1">
      <c r="B40" s="617" t="s">
        <v>324</v>
      </c>
      <c r="C40" s="618" t="s">
        <v>102</v>
      </c>
      <c r="D40" s="618">
        <v>1300</v>
      </c>
      <c r="E40" s="325">
        <v>3.83</v>
      </c>
      <c r="F40" s="619">
        <v>6</v>
      </c>
      <c r="G40" s="654"/>
      <c r="H40" s="585"/>
      <c r="I40" s="568"/>
    </row>
    <row r="41" spans="1:10" ht="18" customHeight="1">
      <c r="B41" s="617" t="s">
        <v>325</v>
      </c>
      <c r="C41" s="618" t="s">
        <v>102</v>
      </c>
      <c r="D41" s="618">
        <v>1170</v>
      </c>
      <c r="E41" s="325">
        <v>3.96</v>
      </c>
      <c r="F41" s="619">
        <v>6</v>
      </c>
      <c r="G41" s="654"/>
      <c r="H41" s="585"/>
      <c r="I41" s="568"/>
    </row>
    <row r="42" spans="1:10" ht="18" customHeight="1">
      <c r="B42" s="617" t="s">
        <v>326</v>
      </c>
      <c r="C42" s="618" t="s">
        <v>102</v>
      </c>
      <c r="D42" s="618">
        <v>930</v>
      </c>
      <c r="E42" s="325">
        <v>4.32</v>
      </c>
      <c r="F42" s="619">
        <v>6</v>
      </c>
      <c r="G42" s="654"/>
      <c r="H42" s="585"/>
      <c r="I42" s="568"/>
    </row>
    <row r="43" spans="1:10" ht="18" customHeight="1">
      <c r="A43" s="541">
        <v>193637</v>
      </c>
      <c r="B43" s="617" t="s">
        <v>327</v>
      </c>
      <c r="C43" s="618" t="s">
        <v>102</v>
      </c>
      <c r="D43" s="618">
        <v>720</v>
      </c>
      <c r="E43" s="325">
        <v>4.84</v>
      </c>
      <c r="F43" s="619">
        <v>6</v>
      </c>
      <c r="G43" s="654"/>
      <c r="H43" s="585"/>
      <c r="I43" s="568"/>
      <c r="J43" s="584"/>
    </row>
    <row r="44" spans="1:10" ht="18" customHeight="1">
      <c r="A44" s="541">
        <v>193638</v>
      </c>
      <c r="B44" s="617" t="s">
        <v>328</v>
      </c>
      <c r="C44" s="618" t="s">
        <v>102</v>
      </c>
      <c r="D44" s="618">
        <v>560</v>
      </c>
      <c r="E44" s="325">
        <v>5.42</v>
      </c>
      <c r="F44" s="619">
        <v>6</v>
      </c>
      <c r="G44" s="654"/>
      <c r="H44" s="585"/>
      <c r="I44" s="568"/>
      <c r="J44" s="584"/>
    </row>
    <row r="45" spans="1:10" ht="18" customHeight="1">
      <c r="A45" s="541">
        <v>193641</v>
      </c>
      <c r="B45" s="617" t="s">
        <v>329</v>
      </c>
      <c r="C45" s="618" t="s">
        <v>102</v>
      </c>
      <c r="D45" s="618">
        <v>530</v>
      </c>
      <c r="E45" s="325">
        <v>5.55</v>
      </c>
      <c r="F45" s="619">
        <v>6</v>
      </c>
      <c r="G45" s="654"/>
      <c r="H45" s="585"/>
      <c r="I45" s="568"/>
      <c r="J45" s="584"/>
    </row>
    <row r="46" spans="1:10" ht="18" customHeight="1">
      <c r="A46" s="541">
        <v>193643</v>
      </c>
      <c r="B46" s="617" t="s">
        <v>330</v>
      </c>
      <c r="C46" s="618" t="s">
        <v>102</v>
      </c>
      <c r="D46" s="618">
        <v>470</v>
      </c>
      <c r="E46" s="325">
        <v>5.72</v>
      </c>
      <c r="F46" s="619">
        <v>6</v>
      </c>
      <c r="G46" s="654"/>
      <c r="H46" s="585"/>
      <c r="I46" s="568"/>
      <c r="J46" s="584"/>
    </row>
    <row r="47" spans="1:10" ht="18" customHeight="1">
      <c r="A47" s="541">
        <v>193644</v>
      </c>
      <c r="B47" s="617" t="s">
        <v>331</v>
      </c>
      <c r="C47" s="618" t="s">
        <v>102</v>
      </c>
      <c r="D47" s="618">
        <v>450</v>
      </c>
      <c r="E47" s="325">
        <v>5.93</v>
      </c>
      <c r="F47" s="619">
        <v>6</v>
      </c>
      <c r="G47" s="654"/>
      <c r="H47" s="585"/>
      <c r="I47" s="568"/>
      <c r="J47" s="584"/>
    </row>
    <row r="48" spans="1:10" ht="18" customHeight="1">
      <c r="A48" s="541">
        <v>193580</v>
      </c>
      <c r="B48" s="617" t="s">
        <v>332</v>
      </c>
      <c r="C48" s="618" t="s">
        <v>102</v>
      </c>
      <c r="D48" s="618">
        <v>370</v>
      </c>
      <c r="E48" s="325">
        <v>6.42</v>
      </c>
      <c r="F48" s="619">
        <v>6</v>
      </c>
      <c r="G48" s="654"/>
      <c r="H48" s="585"/>
      <c r="I48" s="568"/>
      <c r="J48" s="584"/>
    </row>
    <row r="49" spans="1:10" ht="18" customHeight="1">
      <c r="A49" s="541">
        <v>193582</v>
      </c>
      <c r="B49" s="617" t="s">
        <v>333</v>
      </c>
      <c r="C49" s="618" t="s">
        <v>102</v>
      </c>
      <c r="D49" s="618">
        <v>330</v>
      </c>
      <c r="E49" s="325">
        <v>6.53</v>
      </c>
      <c r="F49" s="619">
        <v>6</v>
      </c>
      <c r="G49" s="654"/>
      <c r="H49" s="585"/>
      <c r="I49" s="568"/>
      <c r="J49" s="584"/>
    </row>
    <row r="50" spans="1:10" ht="18" customHeight="1">
      <c r="A50" s="541">
        <v>193583</v>
      </c>
      <c r="B50" s="620" t="s">
        <v>334</v>
      </c>
      <c r="C50" s="621" t="s">
        <v>102</v>
      </c>
      <c r="D50" s="621">
        <v>280</v>
      </c>
      <c r="E50" s="643">
        <v>7.45</v>
      </c>
      <c r="F50" s="622">
        <v>6</v>
      </c>
      <c r="G50" s="654"/>
      <c r="H50" s="585"/>
      <c r="I50" s="568"/>
      <c r="J50" s="584"/>
    </row>
    <row r="51" spans="1:10" ht="18" customHeight="1">
      <c r="B51" s="1267" t="s">
        <v>335</v>
      </c>
      <c r="C51" s="1268"/>
      <c r="D51" s="1268"/>
      <c r="E51" s="1268"/>
      <c r="F51" s="1269"/>
      <c r="G51" s="654"/>
      <c r="H51" s="570"/>
      <c r="I51" s="568"/>
    </row>
    <row r="52" spans="1:10" ht="18" customHeight="1">
      <c r="A52" s="541">
        <v>40387</v>
      </c>
      <c r="B52" s="617" t="s">
        <v>336</v>
      </c>
      <c r="C52" s="618" t="s">
        <v>102</v>
      </c>
      <c r="D52" s="618">
        <v>670</v>
      </c>
      <c r="E52" s="325">
        <v>6.14</v>
      </c>
      <c r="F52" s="619">
        <v>6</v>
      </c>
      <c r="G52" s="654"/>
      <c r="H52" s="654"/>
      <c r="I52" s="568"/>
      <c r="J52" s="569"/>
    </row>
    <row r="53" spans="1:10" ht="18" customHeight="1">
      <c r="A53" s="541">
        <v>40388</v>
      </c>
      <c r="B53" s="617" t="s">
        <v>337</v>
      </c>
      <c r="C53" s="618" t="s">
        <v>102</v>
      </c>
      <c r="D53" s="618">
        <v>440</v>
      </c>
      <c r="E53" s="325">
        <v>6.85</v>
      </c>
      <c r="F53" s="619">
        <v>6</v>
      </c>
      <c r="G53" s="654"/>
      <c r="H53" s="654"/>
      <c r="I53" s="568"/>
      <c r="J53" s="569"/>
    </row>
    <row r="54" spans="1:10" ht="18" customHeight="1">
      <c r="A54" s="541">
        <v>40389</v>
      </c>
      <c r="B54" s="617" t="s">
        <v>338</v>
      </c>
      <c r="C54" s="618" t="s">
        <v>102</v>
      </c>
      <c r="D54" s="618">
        <v>400</v>
      </c>
      <c r="E54" s="325">
        <v>7.43</v>
      </c>
      <c r="F54" s="619">
        <v>6</v>
      </c>
      <c r="G54" s="654"/>
      <c r="H54" s="654"/>
      <c r="I54" s="568"/>
      <c r="J54" s="569"/>
    </row>
    <row r="55" spans="1:10" ht="18" customHeight="1">
      <c r="A55" s="541">
        <v>40390</v>
      </c>
      <c r="B55" s="617" t="s">
        <v>339</v>
      </c>
      <c r="C55" s="618" t="s">
        <v>102</v>
      </c>
      <c r="D55" s="618">
        <v>320</v>
      </c>
      <c r="E55" s="325">
        <v>7.79</v>
      </c>
      <c r="F55" s="619">
        <v>6</v>
      </c>
      <c r="G55" s="654"/>
      <c r="H55" s="654"/>
      <c r="I55" s="568"/>
      <c r="J55" s="569"/>
    </row>
    <row r="56" spans="1:10" s="1029" customFormat="1" ht="18" customHeight="1">
      <c r="A56" s="1026">
        <v>40393</v>
      </c>
      <c r="B56" s="617" t="s">
        <v>340</v>
      </c>
      <c r="C56" s="618" t="s">
        <v>102</v>
      </c>
      <c r="D56" s="618">
        <v>290</v>
      </c>
      <c r="E56" s="1030">
        <v>8.5299999999999994</v>
      </c>
      <c r="F56" s="619">
        <v>6</v>
      </c>
      <c r="G56" s="1027"/>
      <c r="H56" s="1027"/>
      <c r="I56" s="1028"/>
      <c r="J56" s="1026"/>
    </row>
    <row r="57" spans="1:10" s="1029" customFormat="1" ht="18" customHeight="1">
      <c r="A57" s="1026">
        <v>40396</v>
      </c>
      <c r="B57" s="617" t="s">
        <v>341</v>
      </c>
      <c r="C57" s="618" t="s">
        <v>102</v>
      </c>
      <c r="D57" s="618">
        <v>250</v>
      </c>
      <c r="E57" s="1030">
        <v>8.7899999999999991</v>
      </c>
      <c r="F57" s="619">
        <v>6</v>
      </c>
      <c r="G57" s="1027"/>
      <c r="H57" s="1027"/>
      <c r="I57" s="1028"/>
      <c r="J57" s="1026"/>
    </row>
    <row r="58" spans="1:10" s="1029" customFormat="1" ht="18" customHeight="1">
      <c r="A58" s="1026">
        <v>40391</v>
      </c>
      <c r="B58" s="617" t="s">
        <v>342</v>
      </c>
      <c r="C58" s="618" t="s">
        <v>102</v>
      </c>
      <c r="D58" s="618">
        <v>250</v>
      </c>
      <c r="E58" s="1030">
        <v>9.31</v>
      </c>
      <c r="F58" s="619">
        <v>6</v>
      </c>
      <c r="G58" s="1027"/>
      <c r="I58" s="1028"/>
      <c r="J58" s="1026"/>
    </row>
    <row r="59" spans="1:10" ht="18" customHeight="1">
      <c r="B59" s="1252" t="s">
        <v>131</v>
      </c>
      <c r="C59" s="1253"/>
      <c r="D59" s="1253"/>
      <c r="E59" s="1253"/>
      <c r="F59" s="1254"/>
      <c r="G59" s="654"/>
      <c r="H59" s="570"/>
      <c r="I59" s="568"/>
    </row>
    <row r="60" spans="1:10" s="548" customFormat="1" ht="18" customHeight="1">
      <c r="A60" s="483"/>
      <c r="B60" s="287" t="s">
        <v>343</v>
      </c>
      <c r="C60" s="324" t="s">
        <v>102</v>
      </c>
      <c r="D60" s="377" t="s">
        <v>132</v>
      </c>
      <c r="E60" s="325">
        <v>3.59</v>
      </c>
      <c r="F60" s="377">
        <v>6</v>
      </c>
      <c r="G60" s="654"/>
      <c r="H60" s="654"/>
      <c r="I60" s="568"/>
      <c r="J60" s="483"/>
    </row>
    <row r="61" spans="1:10" s="548" customFormat="1" ht="18" customHeight="1">
      <c r="A61" s="483"/>
      <c r="B61" s="287" t="s">
        <v>344</v>
      </c>
      <c r="C61" s="324" t="s">
        <v>102</v>
      </c>
      <c r="D61" s="377" t="s">
        <v>133</v>
      </c>
      <c r="E61" s="325">
        <v>4.33</v>
      </c>
      <c r="F61" s="377">
        <v>6</v>
      </c>
      <c r="G61" s="654"/>
      <c r="H61" s="654"/>
      <c r="I61" s="568"/>
      <c r="J61" s="483"/>
    </row>
    <row r="62" spans="1:10" s="548" customFormat="1" ht="18" customHeight="1">
      <c r="A62" s="483"/>
      <c r="B62" s="287" t="s">
        <v>345</v>
      </c>
      <c r="C62" s="324" t="s">
        <v>102</v>
      </c>
      <c r="D62" s="377" t="s">
        <v>133</v>
      </c>
      <c r="E62" s="325">
        <v>5.63</v>
      </c>
      <c r="F62" s="377">
        <v>6</v>
      </c>
      <c r="G62" s="654"/>
      <c r="H62" s="654"/>
      <c r="I62" s="568"/>
      <c r="J62" s="483"/>
    </row>
    <row r="63" spans="1:10" s="548" customFormat="1" ht="18" customHeight="1">
      <c r="A63" s="483"/>
      <c r="B63" s="287" t="s">
        <v>346</v>
      </c>
      <c r="C63" s="324" t="s">
        <v>102</v>
      </c>
      <c r="D63" s="377" t="s">
        <v>133</v>
      </c>
      <c r="E63" s="325">
        <v>8.15</v>
      </c>
      <c r="F63" s="377">
        <v>6</v>
      </c>
      <c r="G63" s="654"/>
      <c r="H63" s="654"/>
      <c r="I63" s="568"/>
      <c r="J63" s="483"/>
    </row>
    <row r="64" spans="1:10" s="548" customFormat="1" ht="18" customHeight="1">
      <c r="A64" s="483"/>
      <c r="B64" s="287" t="s">
        <v>347</v>
      </c>
      <c r="C64" s="324" t="s">
        <v>102</v>
      </c>
      <c r="D64" s="377" t="s">
        <v>134</v>
      </c>
      <c r="E64" s="325">
        <v>10.19</v>
      </c>
      <c r="F64" s="377">
        <v>6</v>
      </c>
      <c r="G64" s="654"/>
      <c r="H64" s="654"/>
      <c r="I64" s="568"/>
      <c r="J64" s="483"/>
    </row>
    <row r="65" spans="1:10" s="548" customFormat="1" ht="18" customHeight="1">
      <c r="A65" s="483"/>
      <c r="B65" s="287" t="s">
        <v>348</v>
      </c>
      <c r="C65" s="324" t="s">
        <v>102</v>
      </c>
      <c r="D65" s="377" t="s">
        <v>284</v>
      </c>
      <c r="E65" s="325">
        <v>17.989999999999998</v>
      </c>
      <c r="F65" s="377">
        <v>6</v>
      </c>
      <c r="G65" s="654"/>
      <c r="H65" s="654"/>
      <c r="I65" s="568"/>
      <c r="J65" s="483"/>
    </row>
    <row r="66" spans="1:10" s="548" customFormat="1" ht="18" customHeight="1">
      <c r="A66" s="483"/>
      <c r="B66" s="378" t="s">
        <v>349</v>
      </c>
      <c r="C66" s="374" t="s">
        <v>102</v>
      </c>
      <c r="D66" s="375" t="s">
        <v>285</v>
      </c>
      <c r="E66" s="643">
        <v>25.87</v>
      </c>
      <c r="F66" s="375">
        <v>6</v>
      </c>
      <c r="G66" s="654"/>
      <c r="H66" s="654"/>
      <c r="I66" s="568"/>
      <c r="J66" s="483"/>
    </row>
    <row r="67" spans="1:10" s="548" customFormat="1" ht="18" customHeight="1">
      <c r="A67" s="483"/>
      <c r="B67" s="1252" t="s">
        <v>135</v>
      </c>
      <c r="C67" s="1253"/>
      <c r="D67" s="1253"/>
      <c r="E67" s="1253"/>
      <c r="F67" s="1254"/>
      <c r="G67" s="654"/>
      <c r="H67" s="570"/>
      <c r="I67" s="568"/>
      <c r="J67" s="483"/>
    </row>
    <row r="68" spans="1:10" s="548" customFormat="1" ht="18" customHeight="1">
      <c r="A68" s="483"/>
      <c r="B68" s="286" t="s">
        <v>350</v>
      </c>
      <c r="C68" s="323" t="s">
        <v>102</v>
      </c>
      <c r="D68" s="379" t="s">
        <v>132</v>
      </c>
      <c r="E68" s="376">
        <v>3.23</v>
      </c>
      <c r="F68" s="376">
        <v>6</v>
      </c>
      <c r="G68" s="654"/>
      <c r="H68" s="654"/>
      <c r="I68" s="568"/>
      <c r="J68" s="483"/>
    </row>
    <row r="69" spans="1:10" s="548" customFormat="1" ht="18" customHeight="1">
      <c r="A69" s="483"/>
      <c r="B69" s="287" t="s">
        <v>351</v>
      </c>
      <c r="C69" s="324" t="s">
        <v>102</v>
      </c>
      <c r="D69" s="380" t="s">
        <v>133</v>
      </c>
      <c r="E69" s="377">
        <v>3.94</v>
      </c>
      <c r="F69" s="377">
        <v>6</v>
      </c>
      <c r="G69" s="654"/>
      <c r="H69" s="654"/>
      <c r="I69" s="568"/>
      <c r="J69" s="483"/>
    </row>
    <row r="70" spans="1:10" s="548" customFormat="1" ht="18" customHeight="1">
      <c r="A70" s="483"/>
      <c r="B70" s="287" t="s">
        <v>352</v>
      </c>
      <c r="C70" s="324" t="s">
        <v>102</v>
      </c>
      <c r="D70" s="380" t="s">
        <v>133</v>
      </c>
      <c r="E70" s="377">
        <v>4.8099999999999996</v>
      </c>
      <c r="F70" s="377">
        <v>6</v>
      </c>
      <c r="G70" s="654"/>
      <c r="H70" s="654"/>
      <c r="I70" s="568"/>
      <c r="J70" s="483"/>
    </row>
    <row r="71" spans="1:10" s="548" customFormat="1" ht="18" customHeight="1">
      <c r="A71" s="483"/>
      <c r="B71" s="287" t="s">
        <v>353</v>
      </c>
      <c r="C71" s="324" t="s">
        <v>102</v>
      </c>
      <c r="D71" s="380" t="s">
        <v>133</v>
      </c>
      <c r="E71" s="377">
        <v>6.75</v>
      </c>
      <c r="F71" s="377">
        <v>6</v>
      </c>
      <c r="G71" s="654"/>
      <c r="H71" s="654"/>
      <c r="I71" s="568"/>
      <c r="J71" s="483"/>
    </row>
    <row r="72" spans="1:10" s="548" customFormat="1" ht="18" customHeight="1">
      <c r="A72" s="483"/>
      <c r="B72" s="287" t="s">
        <v>354</v>
      </c>
      <c r="C72" s="324" t="s">
        <v>102</v>
      </c>
      <c r="D72" s="381">
        <v>500</v>
      </c>
      <c r="E72" s="377">
        <v>9.7899999999999991</v>
      </c>
      <c r="F72" s="377">
        <v>6</v>
      </c>
      <c r="G72" s="654"/>
      <c r="H72" s="654"/>
      <c r="I72" s="568"/>
      <c r="J72" s="483"/>
    </row>
    <row r="73" spans="1:10" s="548" customFormat="1" ht="18" customHeight="1">
      <c r="A73" s="483"/>
      <c r="B73" s="378" t="s">
        <v>355</v>
      </c>
      <c r="C73" s="374" t="s">
        <v>102</v>
      </c>
      <c r="D73" s="382">
        <v>1000</v>
      </c>
      <c r="E73" s="375">
        <v>16.239999999999998</v>
      </c>
      <c r="F73" s="375">
        <v>6</v>
      </c>
      <c r="G73" s="654"/>
      <c r="H73" s="654"/>
      <c r="I73" s="568"/>
      <c r="J73" s="483"/>
    </row>
    <row r="74" spans="1:10" s="548" customFormat="1" ht="18" customHeight="1">
      <c r="A74" s="483"/>
      <c r="B74" s="1252" t="s">
        <v>356</v>
      </c>
      <c r="C74" s="1253"/>
      <c r="D74" s="1253"/>
      <c r="E74" s="1253"/>
      <c r="F74" s="1254"/>
      <c r="G74" s="654"/>
      <c r="H74" s="570"/>
      <c r="I74" s="568"/>
      <c r="J74" s="483"/>
    </row>
    <row r="75" spans="1:10" s="548" customFormat="1" ht="18" customHeight="1">
      <c r="A75" s="483"/>
      <c r="B75" s="286" t="s">
        <v>357</v>
      </c>
      <c r="C75" s="323" t="s">
        <v>102</v>
      </c>
      <c r="D75" s="379">
        <v>1200</v>
      </c>
      <c r="E75" s="376">
        <v>7.9927999999999999</v>
      </c>
      <c r="F75" s="376">
        <v>6</v>
      </c>
      <c r="G75" s="654"/>
      <c r="H75" s="654"/>
      <c r="I75" s="568"/>
      <c r="J75" s="483"/>
    </row>
    <row r="76" spans="1:10" s="548" customFormat="1" ht="18" customHeight="1">
      <c r="A76" s="483"/>
      <c r="B76" s="287" t="s">
        <v>358</v>
      </c>
      <c r="C76" s="324" t="s">
        <v>102</v>
      </c>
      <c r="D76" s="380">
        <v>1000</v>
      </c>
      <c r="E76" s="377">
        <v>8.9198000000000004</v>
      </c>
      <c r="F76" s="377">
        <v>6</v>
      </c>
      <c r="G76" s="654"/>
      <c r="H76" s="654"/>
      <c r="I76" s="568"/>
      <c r="J76" s="483"/>
    </row>
    <row r="77" spans="1:10" s="548" customFormat="1" ht="18" customHeight="1">
      <c r="A77" s="483"/>
      <c r="B77" s="287" t="s">
        <v>359</v>
      </c>
      <c r="C77" s="324" t="s">
        <v>102</v>
      </c>
      <c r="D77" s="380">
        <v>1000</v>
      </c>
      <c r="E77" s="377">
        <v>10.8665</v>
      </c>
      <c r="F77" s="377">
        <v>6</v>
      </c>
      <c r="G77" s="654"/>
      <c r="H77" s="654"/>
      <c r="I77" s="568"/>
      <c r="J77" s="483"/>
    </row>
    <row r="78" spans="1:10" s="548" customFormat="1" ht="18" customHeight="1">
      <c r="A78" s="483"/>
      <c r="B78" s="287" t="s">
        <v>360</v>
      </c>
      <c r="C78" s="324" t="s">
        <v>102</v>
      </c>
      <c r="D78" s="380">
        <v>800</v>
      </c>
      <c r="E78" s="377">
        <v>14.986500000000001</v>
      </c>
      <c r="F78" s="377">
        <v>6</v>
      </c>
      <c r="G78" s="654"/>
      <c r="H78" s="654"/>
      <c r="I78" s="568"/>
      <c r="J78" s="483"/>
    </row>
    <row r="79" spans="1:10" ht="18" customHeight="1">
      <c r="B79" s="1252" t="s">
        <v>136</v>
      </c>
      <c r="C79" s="1253"/>
      <c r="D79" s="1253"/>
      <c r="E79" s="1253"/>
      <c r="F79" s="1254"/>
      <c r="G79" s="654"/>
      <c r="H79" s="654"/>
      <c r="I79" s="568"/>
    </row>
    <row r="80" spans="1:10" ht="18" customHeight="1">
      <c r="B80" s="286" t="s">
        <v>361</v>
      </c>
      <c r="C80" s="323" t="s">
        <v>102</v>
      </c>
      <c r="D80" s="380" t="s">
        <v>137</v>
      </c>
      <c r="E80" s="645">
        <v>4.3</v>
      </c>
      <c r="F80" s="376">
        <v>6</v>
      </c>
      <c r="G80" s="654"/>
      <c r="H80" s="654"/>
      <c r="I80" s="568"/>
    </row>
    <row r="81" spans="1:9" ht="18" customHeight="1">
      <c r="B81" s="287" t="s">
        <v>362</v>
      </c>
      <c r="C81" s="324" t="s">
        <v>102</v>
      </c>
      <c r="D81" s="380" t="s">
        <v>137</v>
      </c>
      <c r="E81" s="325">
        <v>4.71</v>
      </c>
      <c r="F81" s="377">
        <v>6</v>
      </c>
      <c r="G81" s="654"/>
      <c r="H81" s="654"/>
      <c r="I81" s="568"/>
    </row>
    <row r="82" spans="1:9" ht="18" customHeight="1">
      <c r="B82" s="378" t="s">
        <v>363</v>
      </c>
      <c r="C82" s="374" t="s">
        <v>102</v>
      </c>
      <c r="D82" s="380" t="s">
        <v>137</v>
      </c>
      <c r="E82" s="643">
        <v>5.21</v>
      </c>
      <c r="F82" s="375">
        <v>6</v>
      </c>
      <c r="G82" s="654"/>
      <c r="H82" s="654"/>
      <c r="I82" s="568"/>
    </row>
    <row r="83" spans="1:9" ht="18" customHeight="1">
      <c r="B83" s="1252" t="s">
        <v>138</v>
      </c>
      <c r="C83" s="1253"/>
      <c r="D83" s="1253"/>
      <c r="E83" s="1253"/>
      <c r="F83" s="1254"/>
      <c r="G83" s="654"/>
      <c r="H83" s="570"/>
      <c r="I83" s="568"/>
    </row>
    <row r="84" spans="1:9" ht="18" customHeight="1">
      <c r="B84" s="286" t="s">
        <v>364</v>
      </c>
      <c r="C84" s="323" t="s">
        <v>102</v>
      </c>
      <c r="D84" s="323">
        <v>2500</v>
      </c>
      <c r="E84" s="645">
        <v>1.33</v>
      </c>
      <c r="F84" s="376">
        <v>6</v>
      </c>
      <c r="G84" s="654"/>
      <c r="H84" s="654"/>
      <c r="I84" s="568"/>
    </row>
    <row r="85" spans="1:9" ht="18" customHeight="1">
      <c r="B85" s="620" t="s">
        <v>365</v>
      </c>
      <c r="C85" s="621" t="s">
        <v>102</v>
      </c>
      <c r="D85" s="621">
        <v>2000</v>
      </c>
      <c r="E85" s="643">
        <v>1.71</v>
      </c>
      <c r="F85" s="622">
        <v>6</v>
      </c>
      <c r="G85" s="654"/>
      <c r="H85" s="654"/>
      <c r="I85" s="568"/>
    </row>
    <row r="86" spans="1:9" ht="18" customHeight="1">
      <c r="B86" s="1255" t="s">
        <v>139</v>
      </c>
      <c r="C86" s="1256"/>
      <c r="D86" s="1256"/>
      <c r="E86" s="1256"/>
      <c r="F86" s="1257"/>
      <c r="G86" s="654"/>
      <c r="H86" s="570"/>
      <c r="I86" s="568"/>
    </row>
    <row r="87" spans="1:9" ht="18" customHeight="1">
      <c r="B87" s="286" t="s">
        <v>140</v>
      </c>
      <c r="C87" s="323" t="s">
        <v>141</v>
      </c>
      <c r="D87" s="323">
        <v>180</v>
      </c>
      <c r="E87" s="645">
        <v>62.87</v>
      </c>
      <c r="F87" s="376"/>
      <c r="G87" s="654"/>
      <c r="H87" s="654"/>
      <c r="I87" s="568"/>
    </row>
    <row r="88" spans="1:9" ht="18" customHeight="1">
      <c r="B88" s="287" t="s">
        <v>142</v>
      </c>
      <c r="C88" s="324" t="s">
        <v>141</v>
      </c>
      <c r="D88" s="324">
        <v>150</v>
      </c>
      <c r="E88" s="325">
        <v>74.569999999999993</v>
      </c>
      <c r="F88" s="377"/>
      <c r="G88" s="654"/>
      <c r="H88" s="654"/>
      <c r="I88" s="568"/>
    </row>
    <row r="89" spans="1:9" ht="18" customHeight="1">
      <c r="A89" s="863">
        <v>217472</v>
      </c>
      <c r="B89" s="868" t="s">
        <v>446</v>
      </c>
      <c r="C89" s="324" t="s">
        <v>141</v>
      </c>
      <c r="D89" s="869">
        <v>72</v>
      </c>
      <c r="E89" s="870">
        <v>83.460000000000008</v>
      </c>
      <c r="F89" s="871"/>
      <c r="G89" s="654"/>
      <c r="H89" s="657"/>
      <c r="I89" s="568"/>
    </row>
    <row r="90" spans="1:9" ht="18" customHeight="1">
      <c r="A90" s="864">
        <v>217473</v>
      </c>
      <c r="B90" s="868" t="s">
        <v>447</v>
      </c>
      <c r="C90" s="324" t="s">
        <v>141</v>
      </c>
      <c r="D90" s="869">
        <v>72</v>
      </c>
      <c r="E90" s="870">
        <v>99.51</v>
      </c>
      <c r="F90" s="871"/>
      <c r="G90" s="654"/>
      <c r="H90" s="654"/>
      <c r="I90" s="568"/>
    </row>
    <row r="91" spans="1:9" ht="18" customHeight="1">
      <c r="A91" s="863">
        <v>40413</v>
      </c>
      <c r="B91" s="378" t="s">
        <v>143</v>
      </c>
      <c r="C91" s="374" t="s">
        <v>141</v>
      </c>
      <c r="D91" s="374">
        <v>300</v>
      </c>
      <c r="E91" s="643">
        <v>33.53</v>
      </c>
      <c r="F91" s="375"/>
      <c r="G91" s="654"/>
      <c r="H91" s="654"/>
      <c r="I91" s="568"/>
    </row>
    <row r="92" spans="1:9" ht="18" customHeight="1">
      <c r="B92" s="1252" t="s">
        <v>144</v>
      </c>
      <c r="C92" s="1253"/>
      <c r="D92" s="1253"/>
      <c r="E92" s="1253"/>
      <c r="F92" s="1254"/>
      <c r="G92" s="654"/>
      <c r="H92" s="570"/>
      <c r="I92" s="568"/>
    </row>
    <row r="93" spans="1:9" ht="18" customHeight="1">
      <c r="A93" s="820" t="s">
        <v>459</v>
      </c>
      <c r="B93" s="287" t="s">
        <v>366</v>
      </c>
      <c r="C93" s="324" t="s">
        <v>102</v>
      </c>
      <c r="D93" s="324" t="s">
        <v>458</v>
      </c>
      <c r="E93" s="325">
        <v>4.99</v>
      </c>
      <c r="F93" s="377">
        <v>6</v>
      </c>
      <c r="G93" s="654"/>
      <c r="H93" s="865"/>
      <c r="I93" s="568"/>
    </row>
    <row r="94" spans="1:9" ht="18" customHeight="1">
      <c r="B94" s="378" t="s">
        <v>367</v>
      </c>
      <c r="C94" s="374" t="s">
        <v>102</v>
      </c>
      <c r="D94" s="374" t="s">
        <v>133</v>
      </c>
      <c r="E94" s="643">
        <v>5.75</v>
      </c>
      <c r="F94" s="375">
        <v>6</v>
      </c>
      <c r="G94" s="654"/>
      <c r="H94" s="865"/>
      <c r="I94" s="568"/>
    </row>
    <row r="95" spans="1:9" ht="18" customHeight="1">
      <c r="B95" s="1255" t="s">
        <v>280</v>
      </c>
      <c r="C95" s="1256"/>
      <c r="D95" s="1256"/>
      <c r="E95" s="1256"/>
      <c r="F95" s="1257"/>
      <c r="G95" s="654"/>
      <c r="H95" s="570"/>
      <c r="I95" s="568"/>
    </row>
    <row r="96" spans="1:9" ht="18" customHeight="1">
      <c r="A96" s="863">
        <v>165736</v>
      </c>
      <c r="B96" s="872" t="s">
        <v>368</v>
      </c>
      <c r="C96" s="873" t="s">
        <v>102</v>
      </c>
      <c r="D96" s="874">
        <v>800</v>
      </c>
      <c r="E96" s="875">
        <v>3.01</v>
      </c>
      <c r="F96" s="876"/>
      <c r="G96" s="654"/>
      <c r="H96" s="654"/>
      <c r="I96" s="568"/>
    </row>
    <row r="97" spans="1:9" ht="18" customHeight="1">
      <c r="A97" s="863">
        <v>40438</v>
      </c>
      <c r="B97" s="872" t="s">
        <v>369</v>
      </c>
      <c r="C97" s="873" t="s">
        <v>102</v>
      </c>
      <c r="D97" s="874">
        <v>400</v>
      </c>
      <c r="E97" s="875">
        <v>4.53</v>
      </c>
      <c r="F97" s="877"/>
      <c r="G97" s="654"/>
      <c r="H97" s="654"/>
      <c r="I97" s="568"/>
    </row>
    <row r="98" spans="1:9" ht="18" customHeight="1">
      <c r="B98" s="1252" t="s">
        <v>145</v>
      </c>
      <c r="C98" s="1253"/>
      <c r="D98" s="1253"/>
      <c r="E98" s="1253"/>
      <c r="F98" s="1254"/>
      <c r="G98" s="654"/>
      <c r="H98" s="570"/>
      <c r="I98" s="568"/>
    </row>
    <row r="99" spans="1:9" ht="18" customHeight="1">
      <c r="B99" s="1031" t="s">
        <v>146</v>
      </c>
      <c r="C99" s="643" t="s">
        <v>102</v>
      </c>
      <c r="D99" s="643">
        <v>1</v>
      </c>
      <c r="E99" s="643">
        <v>3376.7060000000006</v>
      </c>
      <c r="F99" s="643"/>
      <c r="G99" s="1027"/>
      <c r="H99" s="1027"/>
      <c r="I99" s="1028"/>
    </row>
    <row r="100" spans="1:9" ht="18" customHeight="1">
      <c r="B100" s="1031" t="s">
        <v>147</v>
      </c>
      <c r="C100" s="643" t="s">
        <v>102</v>
      </c>
      <c r="D100" s="643">
        <v>1</v>
      </c>
      <c r="E100" s="643">
        <v>2995.4650000000001</v>
      </c>
      <c r="F100" s="643"/>
      <c r="G100" s="1027"/>
      <c r="H100" s="1027"/>
      <c r="I100" s="1028"/>
    </row>
    <row r="101" spans="1:9" ht="18" customHeight="1">
      <c r="B101" s="1031" t="s">
        <v>148</v>
      </c>
      <c r="C101" s="643" t="s">
        <v>102</v>
      </c>
      <c r="D101" s="643">
        <v>1</v>
      </c>
      <c r="E101" s="643">
        <v>3376.7060000000006</v>
      </c>
      <c r="F101" s="643"/>
      <c r="G101" s="1027"/>
      <c r="H101" s="1027"/>
      <c r="I101" s="1028"/>
    </row>
    <row r="102" spans="1:9" ht="18" customHeight="1">
      <c r="B102" s="1031" t="s">
        <v>149</v>
      </c>
      <c r="C102" s="643" t="s">
        <v>102</v>
      </c>
      <c r="D102" s="643">
        <v>1</v>
      </c>
      <c r="E102" s="643">
        <v>4411.5029999999997</v>
      </c>
      <c r="F102" s="643"/>
      <c r="G102" s="1027"/>
      <c r="H102" s="1027"/>
      <c r="I102" s="1028"/>
    </row>
    <row r="103" spans="1:9" ht="18" customHeight="1">
      <c r="B103" s="1031" t="s">
        <v>150</v>
      </c>
      <c r="C103" s="643" t="s">
        <v>102</v>
      </c>
      <c r="D103" s="643">
        <v>1</v>
      </c>
      <c r="E103" s="643">
        <v>3975.799</v>
      </c>
      <c r="F103" s="643"/>
      <c r="G103" s="1027"/>
      <c r="H103" s="1027"/>
      <c r="I103" s="1028"/>
    </row>
    <row r="104" spans="1:9" ht="18" customHeight="1">
      <c r="B104" s="1031" t="s">
        <v>151</v>
      </c>
      <c r="C104" s="643" t="s">
        <v>102</v>
      </c>
      <c r="D104" s="643">
        <v>1</v>
      </c>
      <c r="E104" s="643">
        <v>4411.5029999999997</v>
      </c>
      <c r="F104" s="643"/>
      <c r="G104" s="1027"/>
      <c r="H104" s="1027"/>
      <c r="I104" s="1028"/>
    </row>
    <row r="105" spans="1:9" ht="18" customHeight="1">
      <c r="B105" s="1258" t="s">
        <v>561</v>
      </c>
      <c r="C105" s="1259"/>
      <c r="D105" s="1259"/>
      <c r="E105" s="1259"/>
      <c r="F105" s="1260"/>
      <c r="G105" s="654"/>
      <c r="H105" s="570"/>
      <c r="I105" s="568"/>
    </row>
    <row r="106" spans="1:9" ht="18" customHeight="1">
      <c r="B106" s="383" t="s">
        <v>281</v>
      </c>
      <c r="C106" s="372" t="s">
        <v>125</v>
      </c>
      <c r="D106" s="372">
        <v>26</v>
      </c>
      <c r="E106" s="645">
        <v>979.83</v>
      </c>
      <c r="F106" s="384"/>
      <c r="G106" s="654"/>
      <c r="H106" s="654"/>
      <c r="I106" s="568"/>
    </row>
    <row r="107" spans="1:9" ht="18" customHeight="1">
      <c r="B107" s="385" t="s">
        <v>152</v>
      </c>
      <c r="C107" s="386" t="s">
        <v>126</v>
      </c>
      <c r="D107" s="386">
        <v>18</v>
      </c>
      <c r="E107" s="325">
        <v>1150.3399999999999</v>
      </c>
      <c r="F107" s="387"/>
      <c r="G107" s="654"/>
      <c r="H107" s="654"/>
      <c r="I107" s="568"/>
    </row>
    <row r="108" spans="1:9" ht="18" customHeight="1">
      <c r="B108" s="287" t="s">
        <v>153</v>
      </c>
      <c r="C108" s="324" t="s">
        <v>126</v>
      </c>
      <c r="D108" s="381">
        <v>13</v>
      </c>
      <c r="E108" s="325">
        <v>1200</v>
      </c>
      <c r="F108" s="387"/>
      <c r="G108" s="654"/>
      <c r="H108" s="654"/>
      <c r="I108" s="568"/>
    </row>
    <row r="109" spans="1:9" ht="18" customHeight="1">
      <c r="B109" s="471" t="s">
        <v>154</v>
      </c>
      <c r="C109" s="468" t="s">
        <v>126</v>
      </c>
      <c r="D109" s="468">
        <v>2</v>
      </c>
      <c r="E109" s="643">
        <v>1934.2</v>
      </c>
      <c r="F109" s="472"/>
      <c r="G109" s="654"/>
      <c r="H109" s="654"/>
      <c r="I109" s="568"/>
    </row>
    <row r="110" spans="1:9" ht="18" customHeight="1">
      <c r="B110" s="1261" t="s">
        <v>562</v>
      </c>
      <c r="C110" s="1262"/>
      <c r="D110" s="1262"/>
      <c r="E110" s="1262"/>
      <c r="F110" s="1263"/>
      <c r="G110" s="654"/>
      <c r="H110" s="570"/>
      <c r="I110" s="568"/>
    </row>
    <row r="111" spans="1:9" ht="18" customHeight="1">
      <c r="B111" s="286" t="s">
        <v>155</v>
      </c>
      <c r="C111" s="323" t="s">
        <v>156</v>
      </c>
      <c r="D111" s="323">
        <v>21</v>
      </c>
      <c r="E111" s="645">
        <v>1119.8</v>
      </c>
      <c r="F111" s="379"/>
      <c r="G111" s="654"/>
      <c r="H111" s="654"/>
      <c r="I111" s="568"/>
    </row>
    <row r="112" spans="1:9" ht="18" customHeight="1">
      <c r="B112" s="473" t="s">
        <v>160</v>
      </c>
      <c r="C112" s="324" t="s">
        <v>156</v>
      </c>
      <c r="D112" s="380">
        <v>26.25</v>
      </c>
      <c r="E112" s="325">
        <v>1048.54</v>
      </c>
      <c r="F112" s="380"/>
      <c r="G112" s="654"/>
      <c r="H112" s="654"/>
      <c r="I112" s="568"/>
    </row>
    <row r="113" spans="1:10" ht="18" customHeight="1">
      <c r="B113" s="1264" t="s">
        <v>559</v>
      </c>
      <c r="C113" s="1265"/>
      <c r="D113" s="1265"/>
      <c r="E113" s="1265"/>
      <c r="F113" s="1266"/>
      <c r="G113" s="654"/>
      <c r="H113" s="654"/>
      <c r="I113" s="568"/>
    </row>
    <row r="114" spans="1:10" ht="18" customHeight="1">
      <c r="B114" s="1032" t="s">
        <v>560</v>
      </c>
      <c r="C114" s="1033" t="s">
        <v>156</v>
      </c>
      <c r="D114" s="1034">
        <v>40</v>
      </c>
      <c r="E114" s="1035">
        <v>550</v>
      </c>
      <c r="F114" s="1034"/>
      <c r="G114" s="654"/>
      <c r="H114" s="1027"/>
      <c r="I114" s="568"/>
    </row>
    <row r="115" spans="1:10" ht="18" customHeight="1">
      <c r="B115" s="1249" t="s">
        <v>282</v>
      </c>
      <c r="C115" s="1250"/>
      <c r="D115" s="1250"/>
      <c r="E115" s="1250"/>
      <c r="F115" s="1251"/>
      <c r="G115" s="654"/>
      <c r="H115" s="1027"/>
      <c r="I115" s="568"/>
    </row>
    <row r="116" spans="1:10" ht="18" customHeight="1">
      <c r="B116" s="1036" t="s">
        <v>158</v>
      </c>
      <c r="C116" s="1037" t="s">
        <v>102</v>
      </c>
      <c r="D116" s="618">
        <v>1</v>
      </c>
      <c r="E116" s="1038">
        <v>488.64</v>
      </c>
      <c r="F116" s="1039"/>
      <c r="G116" s="1027"/>
      <c r="H116" s="1027"/>
      <c r="I116" s="1028"/>
    </row>
    <row r="117" spans="1:10" s="548" customFormat="1" ht="18" customHeight="1">
      <c r="A117" s="483"/>
      <c r="B117" s="1036" t="s">
        <v>444</v>
      </c>
      <c r="C117" s="1037" t="s">
        <v>102</v>
      </c>
      <c r="D117" s="618">
        <v>50</v>
      </c>
      <c r="E117" s="1038">
        <v>800</v>
      </c>
      <c r="F117" s="1039"/>
      <c r="G117" s="1027"/>
      <c r="H117" s="1027"/>
      <c r="I117" s="1028"/>
      <c r="J117" s="483"/>
    </row>
    <row r="118" spans="1:10" s="548" customFormat="1" ht="18" customHeight="1">
      <c r="A118" s="483"/>
      <c r="B118" s="1036" t="s">
        <v>440</v>
      </c>
      <c r="C118" s="1037" t="s">
        <v>102</v>
      </c>
      <c r="D118" s="618">
        <v>1</v>
      </c>
      <c r="E118" s="1038">
        <v>334.43748800000003</v>
      </c>
      <c r="F118" s="1039"/>
      <c r="G118" s="1027"/>
      <c r="H118" s="1027"/>
      <c r="I118" s="1028"/>
      <c r="J118" s="483"/>
    </row>
    <row r="119" spans="1:10" s="548" customFormat="1" ht="18" customHeight="1">
      <c r="A119" s="483"/>
      <c r="B119" s="1036" t="s">
        <v>441</v>
      </c>
      <c r="C119" s="1037" t="s">
        <v>102</v>
      </c>
      <c r="D119" s="618">
        <v>1</v>
      </c>
      <c r="E119" s="1038">
        <v>677.52378599999997</v>
      </c>
      <c r="F119" s="1039"/>
      <c r="G119" s="1027"/>
      <c r="H119" s="1027"/>
      <c r="I119" s="1028"/>
      <c r="J119" s="483"/>
    </row>
    <row r="120" spans="1:10" s="548" customFormat="1" ht="18" customHeight="1">
      <c r="A120" s="483"/>
      <c r="B120" s="1036" t="s">
        <v>159</v>
      </c>
      <c r="C120" s="1037" t="s">
        <v>157</v>
      </c>
      <c r="D120" s="618">
        <v>1</v>
      </c>
      <c r="E120" s="1038">
        <v>11000</v>
      </c>
      <c r="F120" s="1039"/>
      <c r="G120" s="1027"/>
      <c r="I120" s="1028"/>
      <c r="J120" s="483"/>
    </row>
    <row r="121" spans="1:10" s="548" customFormat="1" ht="18" customHeight="1">
      <c r="A121" s="483"/>
      <c r="B121" s="620" t="s">
        <v>161</v>
      </c>
      <c r="C121" s="621" t="s">
        <v>102</v>
      </c>
      <c r="D121" s="1040">
        <v>1</v>
      </c>
      <c r="E121" s="1041">
        <v>404283.43</v>
      </c>
      <c r="F121" s="622"/>
      <c r="G121" s="1027"/>
      <c r="I121" s="1028"/>
      <c r="J121" s="483"/>
    </row>
    <row r="122" spans="1:10" s="548" customFormat="1" ht="12.75" customHeight="1">
      <c r="A122" s="483"/>
      <c r="B122" s="474"/>
      <c r="C122" s="475"/>
      <c r="D122" s="476"/>
      <c r="E122" s="477"/>
      <c r="F122" s="478"/>
      <c r="J122" s="483"/>
    </row>
    <row r="123" spans="1:10" s="548" customFormat="1" ht="12.75" customHeight="1">
      <c r="A123" s="483"/>
      <c r="B123" s="479" t="s">
        <v>18</v>
      </c>
      <c r="C123" s="480"/>
      <c r="D123" s="481"/>
      <c r="E123" s="1017" t="s">
        <v>19</v>
      </c>
      <c r="F123" s="1017"/>
      <c r="J123" s="483"/>
    </row>
    <row r="124" spans="1:10" s="548" customFormat="1" ht="12.75" customHeight="1">
      <c r="A124" s="483"/>
      <c r="B124" s="482" t="s">
        <v>103</v>
      </c>
      <c r="C124" s="483"/>
      <c r="D124" s="481"/>
      <c r="E124" s="648" t="s">
        <v>44</v>
      </c>
      <c r="F124" s="648"/>
      <c r="J124" s="483"/>
    </row>
    <row r="125" spans="1:10" s="548" customFormat="1" ht="12.75" customHeight="1">
      <c r="A125" s="483"/>
      <c r="B125" s="484" t="s">
        <v>25</v>
      </c>
      <c r="C125" s="485"/>
      <c r="D125" s="486"/>
      <c r="E125" s="830" t="s">
        <v>383</v>
      </c>
      <c r="F125" s="830"/>
      <c r="J125" s="483"/>
    </row>
    <row r="126" spans="1:10" s="548" customFormat="1" ht="12.75" customHeight="1">
      <c r="A126" s="483"/>
      <c r="B126" s="487" t="s">
        <v>264</v>
      </c>
      <c r="C126" s="484"/>
      <c r="D126" s="484"/>
      <c r="E126" s="270" t="s">
        <v>454</v>
      </c>
      <c r="F126" s="651"/>
      <c r="J126" s="483"/>
    </row>
    <row r="127" spans="1:10" s="548" customFormat="1" ht="12.75" customHeight="1">
      <c r="A127" s="483"/>
      <c r="B127" s="488" t="s">
        <v>283</v>
      </c>
      <c r="C127" s="489"/>
      <c r="D127" s="490"/>
      <c r="E127" s="270" t="s">
        <v>455</v>
      </c>
      <c r="F127" s="651"/>
      <c r="J127" s="483"/>
    </row>
    <row r="128" spans="1:10" s="548" customFormat="1" ht="12.75" customHeight="1">
      <c r="A128" s="483"/>
      <c r="B128" s="488" t="s">
        <v>445</v>
      </c>
      <c r="C128" s="483"/>
      <c r="D128" s="481"/>
      <c r="J128" s="483"/>
    </row>
    <row r="129" spans="2:6" ht="12.75" customHeight="1">
      <c r="B129" s="492"/>
      <c r="C129" s="492"/>
      <c r="D129" s="492"/>
      <c r="E129" s="492"/>
      <c r="F129" s="481"/>
    </row>
    <row r="130" spans="2:6">
      <c r="E130" s="685"/>
      <c r="F130" s="215"/>
    </row>
    <row r="131" spans="2:6">
      <c r="E131" s="685"/>
      <c r="F131" s="215"/>
    </row>
    <row r="132" spans="2:6">
      <c r="E132" s="685"/>
      <c r="F132" s="215"/>
    </row>
    <row r="133" spans="2:6">
      <c r="E133" s="685"/>
      <c r="F133" s="215"/>
    </row>
    <row r="134" spans="2:6">
      <c r="E134" s="685"/>
      <c r="F134" s="215"/>
    </row>
    <row r="135" spans="2:6">
      <c r="E135" s="685"/>
      <c r="F135" s="215"/>
    </row>
    <row r="136" spans="2:6">
      <c r="E136" s="685"/>
      <c r="F136" s="215"/>
    </row>
    <row r="137" spans="2:6">
      <c r="E137" s="685"/>
      <c r="F137" s="215"/>
    </row>
    <row r="138" spans="2:6">
      <c r="E138" s="685"/>
      <c r="F138" s="215"/>
    </row>
    <row r="139" spans="2:6">
      <c r="E139" s="685"/>
      <c r="F139" s="215"/>
    </row>
    <row r="140" spans="2:6">
      <c r="E140" s="685"/>
      <c r="F140" s="215"/>
    </row>
    <row r="141" spans="2:6">
      <c r="E141" s="685"/>
      <c r="F141" s="215"/>
    </row>
    <row r="142" spans="2:6">
      <c r="E142" s="685"/>
      <c r="F142" s="215"/>
    </row>
    <row r="143" spans="2:6">
      <c r="E143" s="685"/>
      <c r="F143" s="215"/>
    </row>
    <row r="144" spans="2:6">
      <c r="E144" s="685"/>
      <c r="F144" s="215"/>
    </row>
    <row r="145" spans="5:6">
      <c r="E145" s="685"/>
      <c r="F145" s="215"/>
    </row>
    <row r="146" spans="5:6">
      <c r="E146" s="685"/>
      <c r="F146" s="215"/>
    </row>
    <row r="147" spans="5:6">
      <c r="E147" s="685"/>
      <c r="F147" s="215"/>
    </row>
    <row r="148" spans="5:6">
      <c r="E148" s="685"/>
      <c r="F148" s="215"/>
    </row>
    <row r="149" spans="5:6">
      <c r="E149" s="685"/>
      <c r="F149" s="215"/>
    </row>
    <row r="150" spans="5:6">
      <c r="E150" s="685"/>
      <c r="F150" s="215"/>
    </row>
    <row r="151" spans="5:6">
      <c r="E151" s="685"/>
      <c r="F151" s="215"/>
    </row>
    <row r="152" spans="5:6">
      <c r="E152" s="685"/>
      <c r="F152" s="215"/>
    </row>
    <row r="153" spans="5:6">
      <c r="E153" s="685"/>
      <c r="F153" s="215"/>
    </row>
    <row r="154" spans="5:6">
      <c r="E154" s="685"/>
      <c r="F154" s="215"/>
    </row>
    <row r="155" spans="5:6">
      <c r="E155" s="685"/>
      <c r="F155" s="215"/>
    </row>
    <row r="156" spans="5:6">
      <c r="E156" s="685"/>
      <c r="F156" s="215"/>
    </row>
    <row r="157" spans="5:6">
      <c r="E157" s="685"/>
      <c r="F157" s="215"/>
    </row>
    <row r="158" spans="5:6">
      <c r="E158" s="685"/>
      <c r="F158" s="215"/>
    </row>
    <row r="159" spans="5:6">
      <c r="E159" s="685"/>
      <c r="F159" s="215"/>
    </row>
    <row r="160" spans="5:6">
      <c r="E160" s="685"/>
      <c r="F160" s="215"/>
    </row>
    <row r="161" spans="5:6">
      <c r="E161" s="685"/>
      <c r="F161" s="215"/>
    </row>
    <row r="162" spans="5:6">
      <c r="E162" s="685"/>
      <c r="F162" s="215"/>
    </row>
    <row r="163" spans="5:6">
      <c r="E163" s="685"/>
      <c r="F163" s="215"/>
    </row>
    <row r="164" spans="5:6">
      <c r="E164" s="685"/>
      <c r="F164" s="215"/>
    </row>
    <row r="165" spans="5:6">
      <c r="E165" s="685"/>
      <c r="F165" s="215"/>
    </row>
    <row r="166" spans="5:6">
      <c r="E166" s="685"/>
      <c r="F166" s="215"/>
    </row>
    <row r="167" spans="5:6">
      <c r="E167" s="685"/>
      <c r="F167" s="215"/>
    </row>
    <row r="168" spans="5:6">
      <c r="E168" s="685"/>
      <c r="F168" s="215"/>
    </row>
    <row r="169" spans="5:6">
      <c r="E169" s="685"/>
      <c r="F169" s="215"/>
    </row>
    <row r="170" spans="5:6">
      <c r="E170" s="685"/>
      <c r="F170" s="215"/>
    </row>
    <row r="171" spans="5:6">
      <c r="E171" s="685"/>
      <c r="F171" s="215"/>
    </row>
    <row r="172" spans="5:6">
      <c r="E172" s="685"/>
      <c r="F172" s="215"/>
    </row>
    <row r="173" spans="5:6">
      <c r="E173" s="685"/>
      <c r="F173" s="215"/>
    </row>
    <row r="174" spans="5:6">
      <c r="E174" s="685"/>
      <c r="F174" s="215"/>
    </row>
    <row r="175" spans="5:6">
      <c r="E175" s="685"/>
      <c r="F175" s="215"/>
    </row>
    <row r="176" spans="5:6">
      <c r="E176" s="685"/>
      <c r="F176" s="215"/>
    </row>
    <row r="177" spans="5:6">
      <c r="E177" s="685"/>
      <c r="F177" s="215"/>
    </row>
    <row r="178" spans="5:6">
      <c r="E178" s="685"/>
      <c r="F178" s="215"/>
    </row>
    <row r="179" spans="5:6">
      <c r="E179" s="685"/>
      <c r="F179" s="215"/>
    </row>
    <row r="180" spans="5:6">
      <c r="E180" s="685"/>
      <c r="F180" s="215"/>
    </row>
    <row r="181" spans="5:6">
      <c r="E181" s="685"/>
      <c r="F181" s="215"/>
    </row>
    <row r="182" spans="5:6">
      <c r="E182" s="685"/>
      <c r="F182" s="215"/>
    </row>
    <row r="183" spans="5:6">
      <c r="E183" s="685"/>
      <c r="F183" s="215"/>
    </row>
    <row r="184" spans="5:6">
      <c r="E184" s="685"/>
      <c r="F184" s="215"/>
    </row>
    <row r="185" spans="5:6">
      <c r="E185" s="685"/>
      <c r="F185" s="215"/>
    </row>
    <row r="186" spans="5:6">
      <c r="E186" s="685"/>
      <c r="F186" s="215"/>
    </row>
    <row r="187" spans="5:6">
      <c r="E187" s="685"/>
      <c r="F187" s="215"/>
    </row>
    <row r="188" spans="5:6">
      <c r="E188" s="685"/>
      <c r="F188" s="215"/>
    </row>
    <row r="189" spans="5:6">
      <c r="E189" s="685"/>
      <c r="F189" s="215"/>
    </row>
    <row r="190" spans="5:6">
      <c r="E190" s="685"/>
      <c r="F190" s="215"/>
    </row>
    <row r="191" spans="5:6">
      <c r="E191" s="685"/>
      <c r="F191" s="215"/>
    </row>
    <row r="192" spans="5:6">
      <c r="E192" s="685"/>
      <c r="F192" s="215"/>
    </row>
    <row r="193" spans="5:6">
      <c r="E193" s="685"/>
      <c r="F193" s="215"/>
    </row>
    <row r="194" spans="5:6">
      <c r="E194" s="685"/>
      <c r="F194" s="215"/>
    </row>
    <row r="195" spans="5:6">
      <c r="E195" s="685"/>
      <c r="F195" s="215"/>
    </row>
    <row r="196" spans="5:6">
      <c r="E196" s="685"/>
      <c r="F196" s="215"/>
    </row>
    <row r="197" spans="5:6">
      <c r="E197" s="685"/>
      <c r="F197" s="215"/>
    </row>
    <row r="198" spans="5:6">
      <c r="E198" s="685"/>
      <c r="F198" s="215"/>
    </row>
    <row r="199" spans="5:6">
      <c r="E199" s="685"/>
      <c r="F199" s="215"/>
    </row>
    <row r="200" spans="5:6">
      <c r="E200" s="685"/>
      <c r="F200" s="215"/>
    </row>
    <row r="201" spans="5:6">
      <c r="E201" s="685"/>
      <c r="F201" s="215"/>
    </row>
    <row r="202" spans="5:6">
      <c r="E202" s="685"/>
      <c r="F202" s="215"/>
    </row>
    <row r="203" spans="5:6">
      <c r="E203" s="685"/>
      <c r="F203" s="215"/>
    </row>
    <row r="204" spans="5:6">
      <c r="E204" s="685"/>
      <c r="F204" s="215"/>
    </row>
    <row r="205" spans="5:6">
      <c r="E205" s="685"/>
      <c r="F205" s="215"/>
    </row>
    <row r="206" spans="5:6">
      <c r="E206" s="685"/>
      <c r="F206" s="215"/>
    </row>
    <row r="207" spans="5:6">
      <c r="E207" s="685"/>
      <c r="F207" s="215"/>
    </row>
    <row r="208" spans="5:6">
      <c r="E208" s="685"/>
      <c r="F208" s="215"/>
    </row>
    <row r="209" spans="5:6">
      <c r="E209" s="685"/>
      <c r="F209" s="215"/>
    </row>
    <row r="210" spans="5:6">
      <c r="E210" s="685"/>
      <c r="F210" s="215"/>
    </row>
    <row r="211" spans="5:6">
      <c r="E211" s="685"/>
      <c r="F211" s="215"/>
    </row>
    <row r="212" spans="5:6">
      <c r="E212" s="685"/>
      <c r="F212" s="215"/>
    </row>
    <row r="213" spans="5:6">
      <c r="E213" s="685"/>
      <c r="F213" s="215"/>
    </row>
    <row r="214" spans="5:6">
      <c r="E214" s="685"/>
      <c r="F214" s="215"/>
    </row>
    <row r="215" spans="5:6">
      <c r="E215" s="685"/>
      <c r="F215" s="215"/>
    </row>
    <row r="216" spans="5:6">
      <c r="E216" s="685"/>
      <c r="F216" s="215"/>
    </row>
    <row r="217" spans="5:6">
      <c r="E217" s="685"/>
      <c r="F217" s="215"/>
    </row>
    <row r="218" spans="5:6">
      <c r="E218" s="685"/>
      <c r="F218" s="215"/>
    </row>
    <row r="219" spans="5:6">
      <c r="E219" s="685"/>
      <c r="F219" s="215"/>
    </row>
    <row r="220" spans="5:6">
      <c r="E220" s="685"/>
      <c r="F220" s="215"/>
    </row>
    <row r="221" spans="5:6">
      <c r="E221" s="685"/>
      <c r="F221" s="215"/>
    </row>
    <row r="222" spans="5:6">
      <c r="E222" s="685"/>
      <c r="F222" s="215"/>
    </row>
    <row r="223" spans="5:6">
      <c r="E223" s="685"/>
      <c r="F223" s="215"/>
    </row>
    <row r="224" spans="5:6">
      <c r="E224" s="685"/>
      <c r="F224" s="215"/>
    </row>
    <row r="225" spans="5:6">
      <c r="E225" s="685"/>
      <c r="F225" s="215"/>
    </row>
    <row r="226" spans="5:6">
      <c r="E226" s="685"/>
      <c r="F226" s="215"/>
    </row>
    <row r="227" spans="5:6">
      <c r="E227" s="685"/>
      <c r="F227" s="215"/>
    </row>
    <row r="228" spans="5:6">
      <c r="E228" s="685"/>
      <c r="F228" s="215"/>
    </row>
    <row r="229" spans="5:6">
      <c r="E229" s="685"/>
      <c r="F229" s="215"/>
    </row>
    <row r="230" spans="5:6">
      <c r="E230" s="685"/>
      <c r="F230" s="215"/>
    </row>
    <row r="231" spans="5:6">
      <c r="E231" s="685"/>
      <c r="F231" s="215"/>
    </row>
    <row r="232" spans="5:6">
      <c r="E232" s="685"/>
      <c r="F232" s="215"/>
    </row>
    <row r="233" spans="5:6">
      <c r="E233" s="685"/>
      <c r="F233" s="215"/>
    </row>
    <row r="234" spans="5:6">
      <c r="E234" s="685"/>
      <c r="F234" s="215"/>
    </row>
    <row r="235" spans="5:6">
      <c r="E235" s="685"/>
      <c r="F235" s="215"/>
    </row>
    <row r="236" spans="5:6">
      <c r="E236" s="685"/>
      <c r="F236" s="215"/>
    </row>
    <row r="237" spans="5:6">
      <c r="E237" s="685"/>
      <c r="F237" s="215"/>
    </row>
    <row r="238" spans="5:6">
      <c r="E238" s="685"/>
      <c r="F238" s="215"/>
    </row>
    <row r="239" spans="5:6">
      <c r="E239" s="685"/>
      <c r="F239" s="215"/>
    </row>
    <row r="240" spans="5:6">
      <c r="E240" s="685"/>
      <c r="F240" s="215"/>
    </row>
    <row r="241" spans="5:6">
      <c r="E241" s="685"/>
      <c r="F241" s="215"/>
    </row>
    <row r="242" spans="5:6">
      <c r="E242" s="685"/>
      <c r="F242" s="215"/>
    </row>
    <row r="243" spans="5:6">
      <c r="E243" s="685"/>
      <c r="F243" s="215"/>
    </row>
    <row r="244" spans="5:6">
      <c r="E244" s="685"/>
      <c r="F244" s="215"/>
    </row>
    <row r="245" spans="5:6">
      <c r="E245" s="685"/>
      <c r="F245" s="215"/>
    </row>
    <row r="246" spans="5:6">
      <c r="E246" s="685"/>
      <c r="F246" s="215"/>
    </row>
    <row r="247" spans="5:6">
      <c r="E247" s="685"/>
      <c r="F247" s="215"/>
    </row>
    <row r="248" spans="5:6">
      <c r="E248" s="685"/>
      <c r="F248" s="215"/>
    </row>
    <row r="249" spans="5:6">
      <c r="E249" s="685"/>
      <c r="F249" s="215"/>
    </row>
    <row r="250" spans="5:6">
      <c r="E250" s="685"/>
      <c r="F250" s="215"/>
    </row>
    <row r="251" spans="5:6">
      <c r="E251" s="685"/>
      <c r="F251" s="215"/>
    </row>
    <row r="252" spans="5:6">
      <c r="E252" s="685"/>
      <c r="F252" s="215"/>
    </row>
    <row r="253" spans="5:6">
      <c r="E253" s="685"/>
      <c r="F253" s="215"/>
    </row>
    <row r="254" spans="5:6">
      <c r="E254" s="685"/>
      <c r="F254" s="215"/>
    </row>
    <row r="255" spans="5:6">
      <c r="E255" s="685"/>
      <c r="F255" s="215"/>
    </row>
    <row r="256" spans="5:6">
      <c r="E256" s="685"/>
      <c r="F256" s="215"/>
    </row>
    <row r="257" spans="5:6">
      <c r="E257" s="685"/>
      <c r="F257" s="215"/>
    </row>
    <row r="258" spans="5:6">
      <c r="E258" s="685"/>
      <c r="F258" s="215"/>
    </row>
    <row r="259" spans="5:6">
      <c r="E259" s="685"/>
      <c r="F259" s="215"/>
    </row>
    <row r="260" spans="5:6">
      <c r="E260" s="685"/>
      <c r="F260" s="215"/>
    </row>
    <row r="261" spans="5:6">
      <c r="E261" s="685"/>
      <c r="F261" s="215"/>
    </row>
    <row r="262" spans="5:6">
      <c r="E262" s="685"/>
      <c r="F262" s="215"/>
    </row>
    <row r="263" spans="5:6">
      <c r="E263" s="685"/>
      <c r="F263" s="215"/>
    </row>
    <row r="264" spans="5:6">
      <c r="E264" s="685"/>
      <c r="F264" s="215"/>
    </row>
    <row r="265" spans="5:6">
      <c r="E265" s="685"/>
      <c r="F265" s="215"/>
    </row>
    <row r="266" spans="5:6">
      <c r="E266" s="685"/>
      <c r="F266" s="215"/>
    </row>
    <row r="267" spans="5:6">
      <c r="E267" s="685"/>
      <c r="F267" s="215"/>
    </row>
    <row r="268" spans="5:6">
      <c r="E268" s="685"/>
      <c r="F268" s="215"/>
    </row>
    <row r="269" spans="5:6">
      <c r="E269" s="685"/>
      <c r="F269" s="215"/>
    </row>
    <row r="270" spans="5:6">
      <c r="E270" s="685"/>
      <c r="F270" s="215"/>
    </row>
    <row r="271" spans="5:6">
      <c r="E271" s="685"/>
      <c r="F271" s="215"/>
    </row>
    <row r="272" spans="5:6">
      <c r="E272" s="685"/>
      <c r="F272" s="215"/>
    </row>
    <row r="273" spans="5:6">
      <c r="E273" s="685"/>
      <c r="F273" s="215"/>
    </row>
    <row r="274" spans="5:6">
      <c r="E274" s="685"/>
      <c r="F274" s="215"/>
    </row>
    <row r="275" spans="5:6">
      <c r="E275" s="685"/>
      <c r="F275" s="215"/>
    </row>
    <row r="276" spans="5:6">
      <c r="E276" s="685"/>
      <c r="F276" s="215"/>
    </row>
    <row r="277" spans="5:6">
      <c r="E277" s="685"/>
      <c r="F277" s="215"/>
    </row>
    <row r="278" spans="5:6">
      <c r="E278" s="685"/>
      <c r="F278" s="215"/>
    </row>
    <row r="279" spans="5:6">
      <c r="E279" s="685"/>
      <c r="F279" s="215"/>
    </row>
    <row r="280" spans="5:6">
      <c r="E280" s="685"/>
      <c r="F280" s="215"/>
    </row>
    <row r="281" spans="5:6">
      <c r="E281" s="685"/>
      <c r="F281" s="215"/>
    </row>
    <row r="282" spans="5:6">
      <c r="E282" s="685"/>
      <c r="F282" s="215"/>
    </row>
    <row r="283" spans="5:6">
      <c r="E283" s="685"/>
      <c r="F283" s="215"/>
    </row>
    <row r="284" spans="5:6">
      <c r="E284" s="685"/>
      <c r="F284" s="215"/>
    </row>
    <row r="285" spans="5:6">
      <c r="E285" s="685"/>
      <c r="F285" s="215"/>
    </row>
    <row r="286" spans="5:6">
      <c r="E286" s="685"/>
      <c r="F286" s="215"/>
    </row>
    <row r="287" spans="5:6">
      <c r="E287" s="685"/>
      <c r="F287" s="215"/>
    </row>
    <row r="288" spans="5:6">
      <c r="E288" s="685"/>
      <c r="F288" s="215"/>
    </row>
    <row r="289" spans="5:6">
      <c r="E289" s="685"/>
      <c r="F289" s="215"/>
    </row>
    <row r="290" spans="5:6">
      <c r="E290" s="685"/>
      <c r="F290" s="215"/>
    </row>
    <row r="291" spans="5:6">
      <c r="E291" s="685"/>
      <c r="F291" s="215"/>
    </row>
    <row r="292" spans="5:6">
      <c r="E292" s="685"/>
      <c r="F292" s="215"/>
    </row>
    <row r="293" spans="5:6">
      <c r="E293" s="685"/>
      <c r="F293" s="215"/>
    </row>
    <row r="294" spans="5:6">
      <c r="E294" s="685"/>
      <c r="F294" s="215"/>
    </row>
    <row r="295" spans="5:6">
      <c r="E295" s="685"/>
      <c r="F295" s="215"/>
    </row>
    <row r="296" spans="5:6">
      <c r="E296" s="685"/>
      <c r="F296" s="215"/>
    </row>
    <row r="297" spans="5:6">
      <c r="E297" s="685"/>
      <c r="F297" s="215"/>
    </row>
    <row r="298" spans="5:6">
      <c r="E298" s="685"/>
      <c r="F298" s="215"/>
    </row>
    <row r="299" spans="5:6">
      <c r="E299" s="685"/>
      <c r="F299" s="215"/>
    </row>
    <row r="300" spans="5:6">
      <c r="E300" s="685"/>
      <c r="F300" s="215"/>
    </row>
    <row r="301" spans="5:6">
      <c r="E301" s="685"/>
      <c r="F301" s="215"/>
    </row>
    <row r="302" spans="5:6">
      <c r="E302" s="685"/>
      <c r="F302" s="215"/>
    </row>
    <row r="303" spans="5:6">
      <c r="E303" s="685"/>
      <c r="F303" s="215"/>
    </row>
    <row r="304" spans="5:6">
      <c r="E304" s="685"/>
      <c r="F304" s="215"/>
    </row>
    <row r="305" spans="5:6">
      <c r="E305" s="685"/>
      <c r="F305" s="215"/>
    </row>
    <row r="306" spans="5:6">
      <c r="E306" s="685"/>
      <c r="F306" s="215"/>
    </row>
    <row r="307" spans="5:6">
      <c r="E307" s="685"/>
      <c r="F307" s="215"/>
    </row>
    <row r="308" spans="5:6">
      <c r="E308" s="685"/>
      <c r="F308" s="215"/>
    </row>
    <row r="309" spans="5:6">
      <c r="E309" s="685"/>
      <c r="F309" s="215"/>
    </row>
    <row r="310" spans="5:6">
      <c r="E310" s="685"/>
      <c r="F310" s="215"/>
    </row>
    <row r="311" spans="5:6">
      <c r="E311" s="685"/>
      <c r="F311" s="215"/>
    </row>
    <row r="312" spans="5:6">
      <c r="E312" s="685"/>
      <c r="F312" s="215"/>
    </row>
    <row r="313" spans="5:6">
      <c r="E313" s="685"/>
      <c r="F313" s="215"/>
    </row>
    <row r="314" spans="5:6">
      <c r="E314" s="685"/>
      <c r="F314" s="215"/>
    </row>
    <row r="315" spans="5:6">
      <c r="E315" s="685"/>
      <c r="F315" s="215"/>
    </row>
    <row r="316" spans="5:6">
      <c r="E316" s="685"/>
      <c r="F316" s="215"/>
    </row>
    <row r="317" spans="5:6">
      <c r="E317" s="685"/>
      <c r="F317" s="215"/>
    </row>
    <row r="318" spans="5:6">
      <c r="E318" s="685"/>
      <c r="F318" s="215"/>
    </row>
    <row r="319" spans="5:6">
      <c r="E319" s="685"/>
      <c r="F319" s="215"/>
    </row>
    <row r="320" spans="5:6">
      <c r="E320" s="685"/>
      <c r="F320" s="215"/>
    </row>
    <row r="321" spans="5:6">
      <c r="E321" s="685"/>
      <c r="F321" s="215"/>
    </row>
    <row r="322" spans="5:6">
      <c r="E322" s="685"/>
      <c r="F322" s="215"/>
    </row>
    <row r="323" spans="5:6">
      <c r="E323" s="685"/>
      <c r="F323" s="215"/>
    </row>
    <row r="324" spans="5:6">
      <c r="E324" s="685"/>
      <c r="F324" s="215"/>
    </row>
    <row r="325" spans="5:6">
      <c r="E325" s="685"/>
      <c r="F325" s="215"/>
    </row>
    <row r="326" spans="5:6">
      <c r="E326" s="685"/>
      <c r="F326" s="215"/>
    </row>
    <row r="327" spans="5:6">
      <c r="E327" s="685"/>
      <c r="F327" s="215"/>
    </row>
    <row r="328" spans="5:6">
      <c r="E328" s="685"/>
      <c r="F328" s="215"/>
    </row>
    <row r="329" spans="5:6">
      <c r="E329" s="685"/>
      <c r="F329" s="215"/>
    </row>
    <row r="330" spans="5:6">
      <c r="E330" s="685"/>
      <c r="F330" s="215"/>
    </row>
    <row r="331" spans="5:6">
      <c r="E331" s="685"/>
      <c r="F331" s="215"/>
    </row>
    <row r="332" spans="5:6">
      <c r="E332" s="685"/>
      <c r="F332" s="215"/>
    </row>
    <row r="333" spans="5:6">
      <c r="E333" s="685"/>
      <c r="F333" s="215"/>
    </row>
    <row r="334" spans="5:6">
      <c r="E334" s="685"/>
      <c r="F334" s="215"/>
    </row>
    <row r="335" spans="5:6">
      <c r="E335" s="685"/>
      <c r="F335" s="215"/>
    </row>
    <row r="336" spans="5:6">
      <c r="E336" s="685"/>
      <c r="F336" s="215"/>
    </row>
    <row r="337" spans="5:6">
      <c r="E337" s="685"/>
      <c r="F337" s="215"/>
    </row>
    <row r="338" spans="5:6">
      <c r="E338" s="685"/>
      <c r="F338" s="215"/>
    </row>
    <row r="339" spans="5:6">
      <c r="E339" s="685"/>
      <c r="F339" s="215"/>
    </row>
    <row r="340" spans="5:6">
      <c r="E340" s="685"/>
      <c r="F340" s="215"/>
    </row>
    <row r="341" spans="5:6">
      <c r="E341" s="685"/>
      <c r="F341" s="215"/>
    </row>
    <row r="342" spans="5:6">
      <c r="E342" s="685"/>
      <c r="F342" s="215"/>
    </row>
    <row r="343" spans="5:6">
      <c r="E343" s="685"/>
      <c r="F343" s="215"/>
    </row>
    <row r="344" spans="5:6">
      <c r="E344" s="685"/>
      <c r="F344" s="215"/>
    </row>
    <row r="345" spans="5:6">
      <c r="E345" s="685"/>
      <c r="F345" s="215"/>
    </row>
    <row r="346" spans="5:6">
      <c r="E346" s="685"/>
      <c r="F346" s="215"/>
    </row>
    <row r="347" spans="5:6">
      <c r="E347" s="685"/>
      <c r="F347" s="215"/>
    </row>
    <row r="348" spans="5:6">
      <c r="E348" s="685"/>
      <c r="F348" s="215"/>
    </row>
    <row r="349" spans="5:6">
      <c r="E349" s="685"/>
      <c r="F349" s="215"/>
    </row>
    <row r="350" spans="5:6">
      <c r="E350" s="685"/>
      <c r="F350" s="215"/>
    </row>
    <row r="351" spans="5:6">
      <c r="E351" s="685"/>
      <c r="F351" s="215"/>
    </row>
    <row r="352" spans="5:6">
      <c r="E352" s="685"/>
      <c r="F352" s="215"/>
    </row>
    <row r="353" spans="5:6">
      <c r="E353" s="685"/>
      <c r="F353" s="215"/>
    </row>
    <row r="354" spans="5:6">
      <c r="E354" s="685"/>
      <c r="F354" s="215"/>
    </row>
    <row r="355" spans="5:6">
      <c r="E355" s="685"/>
      <c r="F355" s="215"/>
    </row>
    <row r="356" spans="5:6">
      <c r="E356" s="685"/>
      <c r="F356" s="215"/>
    </row>
    <row r="357" spans="5:6">
      <c r="E357" s="685"/>
      <c r="F357" s="215"/>
    </row>
    <row r="358" spans="5:6">
      <c r="E358" s="685"/>
      <c r="F358" s="215"/>
    </row>
    <row r="359" spans="5:6">
      <c r="E359" s="685"/>
      <c r="F359" s="215"/>
    </row>
    <row r="360" spans="5:6">
      <c r="E360" s="685"/>
      <c r="F360" s="215"/>
    </row>
    <row r="361" spans="5:6">
      <c r="E361" s="685"/>
      <c r="F361" s="215"/>
    </row>
    <row r="362" spans="5:6">
      <c r="E362" s="685"/>
      <c r="F362" s="215"/>
    </row>
    <row r="363" spans="5:6">
      <c r="E363" s="685"/>
      <c r="F363" s="215"/>
    </row>
    <row r="364" spans="5:6">
      <c r="E364" s="685"/>
      <c r="F364" s="215"/>
    </row>
    <row r="365" spans="5:6">
      <c r="E365" s="685"/>
      <c r="F365" s="215"/>
    </row>
    <row r="366" spans="5:6">
      <c r="E366" s="685"/>
      <c r="F366" s="215"/>
    </row>
    <row r="367" spans="5:6">
      <c r="E367" s="685"/>
      <c r="F367" s="215"/>
    </row>
    <row r="368" spans="5:6">
      <c r="E368" s="685"/>
      <c r="F368" s="215"/>
    </row>
    <row r="369" spans="5:6">
      <c r="E369" s="685"/>
      <c r="F369" s="215"/>
    </row>
    <row r="370" spans="5:6">
      <c r="E370" s="685"/>
      <c r="F370" s="215"/>
    </row>
    <row r="371" spans="5:6">
      <c r="E371" s="685"/>
      <c r="F371" s="215"/>
    </row>
    <row r="372" spans="5:6">
      <c r="E372" s="685"/>
      <c r="F372" s="215"/>
    </row>
    <row r="373" spans="5:6">
      <c r="E373" s="685"/>
      <c r="F373" s="215"/>
    </row>
    <row r="374" spans="5:6">
      <c r="E374" s="685"/>
      <c r="F374" s="215"/>
    </row>
    <row r="375" spans="5:6">
      <c r="E375" s="685"/>
      <c r="F375" s="215"/>
    </row>
    <row r="376" spans="5:6">
      <c r="E376" s="685"/>
      <c r="F376" s="215"/>
    </row>
    <row r="377" spans="5:6">
      <c r="E377" s="685"/>
      <c r="F377" s="215"/>
    </row>
    <row r="378" spans="5:6">
      <c r="E378" s="685"/>
      <c r="F378" s="215"/>
    </row>
    <row r="379" spans="5:6">
      <c r="E379" s="685"/>
      <c r="F379" s="215"/>
    </row>
    <row r="380" spans="5:6">
      <c r="E380" s="685"/>
      <c r="F380" s="215"/>
    </row>
    <row r="381" spans="5:6">
      <c r="E381" s="685"/>
      <c r="F381" s="215"/>
    </row>
    <row r="382" spans="5:6">
      <c r="E382" s="685"/>
      <c r="F382" s="215"/>
    </row>
    <row r="383" spans="5:6">
      <c r="E383" s="685"/>
      <c r="F383" s="215"/>
    </row>
    <row r="384" spans="5:6">
      <c r="E384" s="685"/>
      <c r="F384" s="215"/>
    </row>
    <row r="385" spans="5:6">
      <c r="E385" s="685"/>
      <c r="F385" s="215"/>
    </row>
    <row r="386" spans="5:6">
      <c r="E386" s="685"/>
      <c r="F386" s="215"/>
    </row>
    <row r="387" spans="5:6">
      <c r="E387" s="685"/>
      <c r="F387" s="215"/>
    </row>
    <row r="388" spans="5:6">
      <c r="E388" s="685"/>
      <c r="F388" s="215"/>
    </row>
    <row r="389" spans="5:6">
      <c r="E389" s="685"/>
      <c r="F389" s="215"/>
    </row>
    <row r="390" spans="5:6">
      <c r="E390" s="685"/>
      <c r="F390" s="215"/>
    </row>
    <row r="391" spans="5:6">
      <c r="E391" s="685"/>
      <c r="F391" s="215"/>
    </row>
    <row r="392" spans="5:6">
      <c r="E392" s="685"/>
      <c r="F392" s="215"/>
    </row>
    <row r="393" spans="5:6">
      <c r="E393" s="685"/>
      <c r="F393" s="215"/>
    </row>
    <row r="394" spans="5:6">
      <c r="E394" s="685"/>
      <c r="F394" s="215"/>
    </row>
    <row r="395" spans="5:6">
      <c r="E395" s="685"/>
      <c r="F395" s="215"/>
    </row>
    <row r="396" spans="5:6">
      <c r="E396" s="685"/>
      <c r="F396" s="215"/>
    </row>
    <row r="397" spans="5:6">
      <c r="E397" s="685"/>
      <c r="F397" s="215"/>
    </row>
    <row r="398" spans="5:6">
      <c r="E398" s="685"/>
      <c r="F398" s="215"/>
    </row>
    <row r="399" spans="5:6">
      <c r="E399" s="685"/>
      <c r="F399" s="215"/>
    </row>
    <row r="400" spans="5:6">
      <c r="E400" s="685"/>
      <c r="F400" s="215"/>
    </row>
    <row r="401" spans="5:6">
      <c r="E401" s="685"/>
      <c r="F401" s="215"/>
    </row>
    <row r="402" spans="5:6">
      <c r="E402" s="685"/>
      <c r="F402" s="215"/>
    </row>
    <row r="403" spans="5:6">
      <c r="E403" s="685"/>
      <c r="F403" s="215"/>
    </row>
    <row r="404" spans="5:6">
      <c r="E404" s="685"/>
      <c r="F404" s="215"/>
    </row>
    <row r="405" spans="5:6">
      <c r="E405" s="685"/>
      <c r="F405" s="215"/>
    </row>
    <row r="406" spans="5:6">
      <c r="E406" s="685"/>
      <c r="F406" s="215"/>
    </row>
    <row r="407" spans="5:6">
      <c r="E407" s="685"/>
      <c r="F407" s="215"/>
    </row>
    <row r="408" spans="5:6">
      <c r="E408" s="685"/>
      <c r="F408" s="215"/>
    </row>
    <row r="409" spans="5:6">
      <c r="E409" s="685"/>
      <c r="F409" s="215"/>
    </row>
    <row r="410" spans="5:6">
      <c r="E410" s="685"/>
      <c r="F410" s="215"/>
    </row>
    <row r="411" spans="5:6">
      <c r="E411" s="685"/>
      <c r="F411" s="215"/>
    </row>
    <row r="412" spans="5:6">
      <c r="E412" s="685"/>
      <c r="F412" s="215"/>
    </row>
    <row r="413" spans="5:6">
      <c r="E413" s="685"/>
      <c r="F413" s="215"/>
    </row>
    <row r="414" spans="5:6">
      <c r="E414" s="685"/>
      <c r="F414" s="215"/>
    </row>
    <row r="415" spans="5:6">
      <c r="E415" s="685"/>
      <c r="F415" s="215"/>
    </row>
    <row r="416" spans="5:6">
      <c r="E416" s="685"/>
      <c r="F416" s="215"/>
    </row>
    <row r="417" spans="5:6">
      <c r="E417" s="685"/>
      <c r="F417" s="215"/>
    </row>
    <row r="418" spans="5:6">
      <c r="E418" s="685"/>
      <c r="F418" s="215"/>
    </row>
    <row r="419" spans="5:6">
      <c r="E419" s="685"/>
      <c r="F419" s="215"/>
    </row>
    <row r="420" spans="5:6">
      <c r="E420" s="685"/>
      <c r="F420" s="215"/>
    </row>
    <row r="421" spans="5:6">
      <c r="E421" s="685"/>
      <c r="F421" s="215"/>
    </row>
    <row r="422" spans="5:6">
      <c r="E422" s="685"/>
      <c r="F422" s="215"/>
    </row>
    <row r="423" spans="5:6">
      <c r="E423" s="685"/>
      <c r="F423" s="215"/>
    </row>
    <row r="424" spans="5:6">
      <c r="E424" s="685"/>
      <c r="F424" s="215"/>
    </row>
    <row r="425" spans="5:6">
      <c r="E425" s="685"/>
      <c r="F425" s="215"/>
    </row>
    <row r="426" spans="5:6">
      <c r="E426" s="685"/>
      <c r="F426" s="215"/>
    </row>
    <row r="427" spans="5:6">
      <c r="E427" s="685"/>
      <c r="F427" s="215"/>
    </row>
    <row r="428" spans="5:6">
      <c r="E428" s="685"/>
      <c r="F428" s="215"/>
    </row>
    <row r="429" spans="5:6">
      <c r="E429" s="685"/>
      <c r="F429" s="215"/>
    </row>
    <row r="430" spans="5:6">
      <c r="E430" s="685"/>
      <c r="F430" s="215"/>
    </row>
    <row r="431" spans="5:6">
      <c r="E431" s="685"/>
      <c r="F431" s="215"/>
    </row>
    <row r="432" spans="5:6">
      <c r="E432" s="685"/>
      <c r="F432" s="215"/>
    </row>
    <row r="433" spans="5:6">
      <c r="E433" s="685"/>
      <c r="F433" s="215"/>
    </row>
    <row r="434" spans="5:6">
      <c r="E434" s="685"/>
      <c r="F434" s="215"/>
    </row>
    <row r="435" spans="5:6">
      <c r="E435" s="685"/>
      <c r="F435" s="215"/>
    </row>
    <row r="436" spans="5:6">
      <c r="E436" s="685"/>
      <c r="F436" s="215"/>
    </row>
    <row r="437" spans="5:6">
      <c r="E437" s="685"/>
      <c r="F437" s="215"/>
    </row>
    <row r="438" spans="5:6">
      <c r="E438" s="685"/>
      <c r="F438" s="215"/>
    </row>
    <row r="439" spans="5:6">
      <c r="E439" s="685"/>
      <c r="F439" s="215"/>
    </row>
    <row r="440" spans="5:6">
      <c r="E440" s="685"/>
      <c r="F440" s="215"/>
    </row>
    <row r="441" spans="5:6">
      <c r="E441" s="685"/>
      <c r="F441" s="215"/>
    </row>
    <row r="442" spans="5:6">
      <c r="E442" s="685"/>
      <c r="F442" s="215"/>
    </row>
    <row r="443" spans="5:6">
      <c r="E443" s="685"/>
      <c r="F443" s="215"/>
    </row>
    <row r="444" spans="5:6">
      <c r="E444" s="685"/>
      <c r="F444" s="215"/>
    </row>
    <row r="445" spans="5:6">
      <c r="E445" s="685"/>
      <c r="F445" s="215"/>
    </row>
    <row r="446" spans="5:6">
      <c r="E446" s="685"/>
      <c r="F446" s="215"/>
    </row>
    <row r="447" spans="5:6">
      <c r="E447" s="685"/>
      <c r="F447" s="215"/>
    </row>
    <row r="448" spans="5:6">
      <c r="E448" s="685"/>
      <c r="F448" s="215"/>
    </row>
    <row r="449" spans="5:6">
      <c r="E449" s="685"/>
      <c r="F449" s="215"/>
    </row>
    <row r="450" spans="5:6">
      <c r="E450" s="685"/>
      <c r="F450" s="215"/>
    </row>
    <row r="451" spans="5:6">
      <c r="E451" s="685"/>
      <c r="F451" s="215"/>
    </row>
    <row r="452" spans="5:6">
      <c r="E452" s="685"/>
      <c r="F452" s="215"/>
    </row>
    <row r="453" spans="5:6">
      <c r="E453" s="685"/>
      <c r="F453" s="215"/>
    </row>
    <row r="454" spans="5:6">
      <c r="E454" s="685"/>
      <c r="F454" s="215"/>
    </row>
    <row r="455" spans="5:6">
      <c r="E455" s="685"/>
      <c r="F455" s="215"/>
    </row>
    <row r="456" spans="5:6">
      <c r="E456" s="685"/>
      <c r="F456" s="215"/>
    </row>
    <row r="457" spans="5:6">
      <c r="E457" s="685"/>
      <c r="F457" s="215"/>
    </row>
    <row r="458" spans="5:6">
      <c r="E458" s="685"/>
      <c r="F458" s="215"/>
    </row>
    <row r="459" spans="5:6">
      <c r="E459" s="685"/>
      <c r="F459" s="215"/>
    </row>
    <row r="460" spans="5:6">
      <c r="E460" s="685"/>
      <c r="F460" s="215"/>
    </row>
    <row r="461" spans="5:6">
      <c r="E461" s="685"/>
      <c r="F461" s="215"/>
    </row>
    <row r="462" spans="5:6">
      <c r="E462" s="685"/>
      <c r="F462" s="215"/>
    </row>
    <row r="463" spans="5:6">
      <c r="E463" s="685"/>
      <c r="F463" s="215"/>
    </row>
    <row r="464" spans="5:6">
      <c r="E464" s="685"/>
      <c r="F464" s="215"/>
    </row>
    <row r="465" spans="5:6">
      <c r="E465" s="685"/>
      <c r="F465" s="215"/>
    </row>
    <row r="466" spans="5:6">
      <c r="E466" s="685"/>
      <c r="F466" s="215"/>
    </row>
    <row r="467" spans="5:6">
      <c r="E467" s="685"/>
      <c r="F467" s="215"/>
    </row>
    <row r="468" spans="5:6">
      <c r="E468" s="685"/>
      <c r="F468" s="215"/>
    </row>
    <row r="469" spans="5:6">
      <c r="E469" s="685"/>
      <c r="F469" s="215"/>
    </row>
    <row r="470" spans="5:6">
      <c r="E470" s="685"/>
      <c r="F470" s="215"/>
    </row>
    <row r="471" spans="5:6">
      <c r="E471" s="685"/>
      <c r="F471" s="215"/>
    </row>
    <row r="472" spans="5:6">
      <c r="E472" s="685"/>
      <c r="F472" s="215"/>
    </row>
    <row r="473" spans="5:6">
      <c r="E473" s="685"/>
      <c r="F473" s="215"/>
    </row>
    <row r="474" spans="5:6">
      <c r="E474" s="685"/>
      <c r="F474" s="215"/>
    </row>
    <row r="475" spans="5:6">
      <c r="E475" s="685"/>
      <c r="F475" s="215"/>
    </row>
    <row r="476" spans="5:6">
      <c r="E476" s="685"/>
      <c r="F476" s="215"/>
    </row>
    <row r="477" spans="5:6">
      <c r="E477" s="685"/>
      <c r="F477" s="215"/>
    </row>
    <row r="478" spans="5:6">
      <c r="E478" s="685"/>
      <c r="F478" s="215"/>
    </row>
    <row r="479" spans="5:6">
      <c r="E479" s="685"/>
      <c r="F479" s="215"/>
    </row>
    <row r="480" spans="5:6">
      <c r="E480" s="685"/>
      <c r="F480" s="215"/>
    </row>
    <row r="481" spans="5:6">
      <c r="E481" s="685"/>
      <c r="F481" s="215"/>
    </row>
    <row r="482" spans="5:6">
      <c r="E482" s="685"/>
      <c r="F482" s="215"/>
    </row>
    <row r="483" spans="5:6">
      <c r="E483" s="685"/>
      <c r="F483" s="215"/>
    </row>
    <row r="484" spans="5:6">
      <c r="E484" s="685"/>
      <c r="F484" s="215"/>
    </row>
    <row r="485" spans="5:6">
      <c r="E485" s="685"/>
      <c r="F485" s="215"/>
    </row>
    <row r="486" spans="5:6">
      <c r="E486" s="685"/>
      <c r="F486" s="215"/>
    </row>
    <row r="487" spans="5:6">
      <c r="E487" s="685"/>
      <c r="F487" s="215"/>
    </row>
    <row r="488" spans="5:6">
      <c r="E488" s="685"/>
      <c r="F488" s="215"/>
    </row>
    <row r="489" spans="5:6">
      <c r="E489" s="685"/>
      <c r="F489" s="215"/>
    </row>
    <row r="490" spans="5:6">
      <c r="E490" s="685"/>
      <c r="F490" s="215"/>
    </row>
    <row r="491" spans="5:6">
      <c r="E491" s="685"/>
      <c r="F491" s="215"/>
    </row>
    <row r="492" spans="5:6">
      <c r="E492" s="685"/>
      <c r="F492" s="215"/>
    </row>
    <row r="493" spans="5:6">
      <c r="E493" s="685"/>
      <c r="F493" s="215"/>
    </row>
    <row r="494" spans="5:6">
      <c r="E494" s="685"/>
      <c r="F494" s="215"/>
    </row>
    <row r="495" spans="5:6">
      <c r="E495" s="685"/>
      <c r="F495" s="215"/>
    </row>
    <row r="496" spans="5:6">
      <c r="E496" s="685"/>
      <c r="F496" s="215"/>
    </row>
    <row r="497" spans="5:6">
      <c r="E497" s="685"/>
      <c r="F497" s="215"/>
    </row>
    <row r="498" spans="5:6">
      <c r="E498" s="685"/>
      <c r="F498" s="215"/>
    </row>
    <row r="499" spans="5:6">
      <c r="E499" s="685"/>
      <c r="F499" s="215"/>
    </row>
    <row r="500" spans="5:6">
      <c r="E500" s="685"/>
      <c r="F500" s="215"/>
    </row>
    <row r="501" spans="5:6">
      <c r="E501" s="685"/>
      <c r="F501" s="215"/>
    </row>
    <row r="502" spans="5:6">
      <c r="E502" s="685"/>
      <c r="F502" s="215"/>
    </row>
    <row r="503" spans="5:6">
      <c r="E503" s="685"/>
      <c r="F503" s="215"/>
    </row>
    <row r="504" spans="5:6">
      <c r="E504" s="685"/>
      <c r="F504" s="215"/>
    </row>
    <row r="505" spans="5:6">
      <c r="E505" s="685"/>
      <c r="F505" s="215"/>
    </row>
    <row r="506" spans="5:6">
      <c r="E506" s="685"/>
      <c r="F506" s="215"/>
    </row>
    <row r="507" spans="5:6">
      <c r="E507" s="685"/>
      <c r="F507" s="215"/>
    </row>
    <row r="508" spans="5:6">
      <c r="E508" s="685"/>
      <c r="F508" s="215"/>
    </row>
    <row r="509" spans="5:6">
      <c r="E509" s="685"/>
      <c r="F509" s="215"/>
    </row>
    <row r="510" spans="5:6">
      <c r="E510" s="685"/>
      <c r="F510" s="215"/>
    </row>
    <row r="511" spans="5:6">
      <c r="E511" s="685"/>
      <c r="F511" s="215"/>
    </row>
    <row r="512" spans="5:6">
      <c r="E512" s="685"/>
      <c r="F512" s="215"/>
    </row>
    <row r="513" spans="5:6">
      <c r="E513" s="685"/>
      <c r="F513" s="215"/>
    </row>
    <row r="514" spans="5:6">
      <c r="E514" s="685"/>
      <c r="F514" s="215"/>
    </row>
    <row r="515" spans="5:6">
      <c r="E515" s="685"/>
      <c r="F515" s="215"/>
    </row>
    <row r="516" spans="5:6">
      <c r="E516" s="685"/>
      <c r="F516" s="215"/>
    </row>
    <row r="517" spans="5:6">
      <c r="E517" s="685"/>
      <c r="F517" s="215"/>
    </row>
    <row r="518" spans="5:6">
      <c r="E518" s="685"/>
      <c r="F518" s="215"/>
    </row>
    <row r="519" spans="5:6">
      <c r="E519" s="685"/>
      <c r="F519" s="215"/>
    </row>
    <row r="520" spans="5:6">
      <c r="E520" s="685"/>
      <c r="F520" s="215"/>
    </row>
    <row r="521" spans="5:6">
      <c r="E521" s="685"/>
      <c r="F521" s="215"/>
    </row>
    <row r="522" spans="5:6">
      <c r="E522" s="685"/>
      <c r="F522" s="215"/>
    </row>
    <row r="523" spans="5:6">
      <c r="E523" s="685"/>
      <c r="F523" s="215"/>
    </row>
    <row r="524" spans="5:6">
      <c r="E524" s="685"/>
      <c r="F524" s="215"/>
    </row>
    <row r="525" spans="5:6">
      <c r="E525" s="685"/>
      <c r="F525" s="215"/>
    </row>
    <row r="526" spans="5:6">
      <c r="E526" s="685"/>
      <c r="F526" s="215"/>
    </row>
    <row r="527" spans="5:6">
      <c r="E527" s="685"/>
      <c r="F527" s="215"/>
    </row>
    <row r="528" spans="5:6">
      <c r="E528" s="685"/>
      <c r="F528" s="215"/>
    </row>
    <row r="529" spans="5:6">
      <c r="E529" s="685"/>
      <c r="F529" s="215"/>
    </row>
    <row r="530" spans="5:6">
      <c r="E530" s="685"/>
      <c r="F530" s="215"/>
    </row>
    <row r="531" spans="5:6">
      <c r="E531" s="685"/>
      <c r="F531" s="215"/>
    </row>
    <row r="532" spans="5:6">
      <c r="E532" s="685"/>
      <c r="F532" s="215"/>
    </row>
    <row r="533" spans="5:6">
      <c r="E533" s="685"/>
      <c r="F533" s="215"/>
    </row>
    <row r="534" spans="5:6">
      <c r="E534" s="685"/>
      <c r="F534" s="215"/>
    </row>
    <row r="535" spans="5:6">
      <c r="E535" s="685"/>
      <c r="F535" s="215"/>
    </row>
    <row r="536" spans="5:6">
      <c r="E536" s="685"/>
      <c r="F536" s="215"/>
    </row>
    <row r="537" spans="5:6">
      <c r="E537" s="685"/>
      <c r="F537" s="215"/>
    </row>
    <row r="538" spans="5:6">
      <c r="E538" s="685"/>
      <c r="F538" s="215"/>
    </row>
    <row r="539" spans="5:6">
      <c r="E539" s="685"/>
      <c r="F539" s="215"/>
    </row>
    <row r="540" spans="5:6">
      <c r="E540" s="685"/>
      <c r="F540" s="215"/>
    </row>
    <row r="541" spans="5:6">
      <c r="E541" s="685"/>
      <c r="F541" s="215"/>
    </row>
    <row r="542" spans="5:6">
      <c r="E542" s="685"/>
      <c r="F542" s="215"/>
    </row>
    <row r="543" spans="5:6">
      <c r="E543" s="685"/>
      <c r="F543" s="215"/>
    </row>
    <row r="544" spans="5:6">
      <c r="E544" s="685"/>
      <c r="F544" s="215"/>
    </row>
    <row r="545" spans="5:6">
      <c r="E545" s="685"/>
      <c r="F545" s="215"/>
    </row>
    <row r="546" spans="5:6">
      <c r="E546" s="685"/>
      <c r="F546" s="215"/>
    </row>
    <row r="547" spans="5:6">
      <c r="E547" s="685"/>
      <c r="F547" s="215"/>
    </row>
    <row r="548" spans="5:6">
      <c r="E548" s="685"/>
      <c r="F548" s="215"/>
    </row>
    <row r="549" spans="5:6">
      <c r="E549" s="685"/>
      <c r="F549" s="215"/>
    </row>
    <row r="550" spans="5:6">
      <c r="E550" s="685"/>
      <c r="F550" s="215"/>
    </row>
    <row r="551" spans="5:6">
      <c r="E551" s="685"/>
      <c r="F551" s="215"/>
    </row>
    <row r="552" spans="5:6">
      <c r="E552" s="685"/>
      <c r="F552" s="215"/>
    </row>
    <row r="553" spans="5:6">
      <c r="E553" s="685"/>
      <c r="F553" s="215"/>
    </row>
    <row r="554" spans="5:6">
      <c r="E554" s="685"/>
      <c r="F554" s="215"/>
    </row>
    <row r="555" spans="5:6">
      <c r="E555" s="685"/>
      <c r="F555" s="215"/>
    </row>
    <row r="556" spans="5:6">
      <c r="E556" s="685"/>
      <c r="F556" s="215"/>
    </row>
    <row r="557" spans="5:6">
      <c r="E557" s="685"/>
      <c r="F557" s="215"/>
    </row>
    <row r="558" spans="5:6">
      <c r="E558" s="685"/>
      <c r="F558" s="215"/>
    </row>
    <row r="559" spans="5:6">
      <c r="E559" s="685"/>
      <c r="F559" s="215"/>
    </row>
    <row r="560" spans="5:6">
      <c r="E560" s="685"/>
      <c r="F560" s="215"/>
    </row>
    <row r="561" spans="5:6">
      <c r="E561" s="685"/>
      <c r="F561" s="215"/>
    </row>
    <row r="562" spans="5:6">
      <c r="E562" s="685"/>
      <c r="F562" s="215"/>
    </row>
    <row r="563" spans="5:6">
      <c r="E563" s="685"/>
      <c r="F563" s="215"/>
    </row>
    <row r="564" spans="5:6">
      <c r="E564" s="685"/>
      <c r="F564" s="215"/>
    </row>
    <row r="565" spans="5:6">
      <c r="E565" s="685"/>
      <c r="F565" s="215"/>
    </row>
    <row r="566" spans="5:6">
      <c r="E566" s="685"/>
      <c r="F566" s="215"/>
    </row>
    <row r="567" spans="5:6">
      <c r="E567" s="685"/>
      <c r="F567" s="215"/>
    </row>
    <row r="568" spans="5:6">
      <c r="E568" s="685"/>
      <c r="F568" s="215"/>
    </row>
    <row r="569" spans="5:6">
      <c r="E569" s="685"/>
      <c r="F569" s="215"/>
    </row>
    <row r="570" spans="5:6">
      <c r="E570" s="685"/>
      <c r="F570" s="215"/>
    </row>
    <row r="571" spans="5:6">
      <c r="E571" s="685"/>
      <c r="F571" s="215"/>
    </row>
    <row r="572" spans="5:6">
      <c r="E572" s="685"/>
      <c r="F572" s="215"/>
    </row>
    <row r="573" spans="5:6">
      <c r="E573" s="685"/>
      <c r="F573" s="215"/>
    </row>
    <row r="574" spans="5:6">
      <c r="E574" s="685"/>
      <c r="F574" s="215"/>
    </row>
    <row r="575" spans="5:6">
      <c r="E575" s="685"/>
      <c r="F575" s="215"/>
    </row>
    <row r="576" spans="5:6">
      <c r="E576" s="685"/>
      <c r="F576" s="215"/>
    </row>
    <row r="577" spans="5:6">
      <c r="E577" s="685"/>
      <c r="F577" s="215"/>
    </row>
    <row r="578" spans="5:6">
      <c r="E578" s="685"/>
      <c r="F578" s="215"/>
    </row>
    <row r="579" spans="5:6">
      <c r="E579" s="685"/>
      <c r="F579" s="215"/>
    </row>
    <row r="580" spans="5:6">
      <c r="E580" s="685"/>
      <c r="F580" s="215"/>
    </row>
    <row r="581" spans="5:6">
      <c r="E581" s="685"/>
      <c r="F581" s="215"/>
    </row>
    <row r="582" spans="5:6">
      <c r="E582" s="685"/>
      <c r="F582" s="215"/>
    </row>
    <row r="583" spans="5:6">
      <c r="E583" s="685"/>
      <c r="F583" s="215"/>
    </row>
    <row r="584" spans="5:6">
      <c r="E584" s="685"/>
      <c r="F584" s="215"/>
    </row>
    <row r="585" spans="5:6">
      <c r="E585" s="685"/>
      <c r="F585" s="215"/>
    </row>
    <row r="586" spans="5:6">
      <c r="E586" s="685"/>
      <c r="F586" s="215"/>
    </row>
    <row r="587" spans="5:6">
      <c r="E587" s="685"/>
      <c r="F587" s="215"/>
    </row>
    <row r="588" spans="5:6">
      <c r="E588" s="685"/>
      <c r="F588" s="215"/>
    </row>
    <row r="589" spans="5:6">
      <c r="E589" s="685"/>
      <c r="F589" s="215"/>
    </row>
    <row r="590" spans="5:6">
      <c r="E590" s="685"/>
      <c r="F590" s="215"/>
    </row>
    <row r="591" spans="5:6">
      <c r="E591" s="685"/>
      <c r="F591" s="215"/>
    </row>
    <row r="592" spans="5:6">
      <c r="E592" s="685"/>
      <c r="F592" s="215"/>
    </row>
    <row r="593" spans="5:6">
      <c r="E593" s="685"/>
      <c r="F593" s="215"/>
    </row>
    <row r="594" spans="5:6">
      <c r="E594" s="685"/>
      <c r="F594" s="215"/>
    </row>
    <row r="595" spans="5:6">
      <c r="E595" s="685"/>
      <c r="F595" s="215"/>
    </row>
    <row r="596" spans="5:6">
      <c r="E596" s="685"/>
      <c r="F596" s="215"/>
    </row>
    <row r="597" spans="5:6">
      <c r="E597" s="685"/>
      <c r="F597" s="215"/>
    </row>
    <row r="598" spans="5:6">
      <c r="E598" s="685"/>
      <c r="F598" s="215"/>
    </row>
    <row r="599" spans="5:6">
      <c r="E599" s="685"/>
      <c r="F599" s="215"/>
    </row>
    <row r="600" spans="5:6">
      <c r="E600" s="685"/>
      <c r="F600" s="215"/>
    </row>
    <row r="601" spans="5:6">
      <c r="E601" s="685"/>
      <c r="F601" s="215"/>
    </row>
    <row r="602" spans="5:6">
      <c r="E602" s="685"/>
      <c r="F602" s="215"/>
    </row>
    <row r="603" spans="5:6">
      <c r="E603" s="685"/>
      <c r="F603" s="215"/>
    </row>
    <row r="604" spans="5:6">
      <c r="E604" s="685"/>
      <c r="F604" s="215"/>
    </row>
    <row r="605" spans="5:6">
      <c r="E605" s="685"/>
      <c r="F605" s="215"/>
    </row>
    <row r="606" spans="5:6">
      <c r="E606" s="685"/>
      <c r="F606" s="215"/>
    </row>
    <row r="607" spans="5:6">
      <c r="E607" s="685"/>
      <c r="F607" s="215"/>
    </row>
    <row r="608" spans="5:6">
      <c r="E608" s="685"/>
      <c r="F608" s="215"/>
    </row>
    <row r="609" spans="5:6">
      <c r="E609" s="685"/>
      <c r="F609" s="215"/>
    </row>
    <row r="610" spans="5:6">
      <c r="E610" s="685"/>
      <c r="F610" s="215"/>
    </row>
    <row r="611" spans="5:6">
      <c r="E611" s="685"/>
      <c r="F611" s="215"/>
    </row>
    <row r="612" spans="5:6">
      <c r="E612" s="685"/>
      <c r="F612" s="215"/>
    </row>
    <row r="613" spans="5:6">
      <c r="E613" s="685"/>
      <c r="F613" s="215"/>
    </row>
    <row r="614" spans="5:6">
      <c r="E614" s="685"/>
      <c r="F614" s="215"/>
    </row>
    <row r="615" spans="5:6">
      <c r="E615" s="685"/>
      <c r="F615" s="215"/>
    </row>
    <row r="616" spans="5:6">
      <c r="E616" s="685"/>
      <c r="F616" s="215"/>
    </row>
    <row r="617" spans="5:6">
      <c r="E617" s="685"/>
      <c r="F617" s="215"/>
    </row>
    <row r="618" spans="5:6">
      <c r="E618" s="685"/>
      <c r="F618" s="215"/>
    </row>
    <row r="619" spans="5:6">
      <c r="E619" s="685"/>
      <c r="F619" s="215"/>
    </row>
    <row r="620" spans="5:6">
      <c r="E620" s="685"/>
      <c r="F620" s="215"/>
    </row>
    <row r="621" spans="5:6">
      <c r="E621" s="685"/>
      <c r="F621" s="215"/>
    </row>
    <row r="622" spans="5:6">
      <c r="E622" s="685"/>
      <c r="F622" s="215"/>
    </row>
    <row r="623" spans="5:6">
      <c r="E623" s="685"/>
      <c r="F623" s="215"/>
    </row>
    <row r="624" spans="5:6">
      <c r="E624" s="685"/>
      <c r="F624" s="215"/>
    </row>
    <row r="625" spans="5:6">
      <c r="E625" s="685"/>
      <c r="F625" s="215"/>
    </row>
    <row r="626" spans="5:6">
      <c r="E626" s="685"/>
      <c r="F626" s="215"/>
    </row>
    <row r="627" spans="5:6">
      <c r="E627" s="685"/>
      <c r="F627" s="215"/>
    </row>
    <row r="628" spans="5:6">
      <c r="E628" s="685"/>
      <c r="F628" s="215"/>
    </row>
    <row r="629" spans="5:6">
      <c r="E629" s="685"/>
      <c r="F629" s="215"/>
    </row>
    <row r="630" spans="5:6">
      <c r="E630" s="685"/>
      <c r="F630" s="215"/>
    </row>
    <row r="631" spans="5:6">
      <c r="E631" s="685"/>
      <c r="F631" s="215"/>
    </row>
    <row r="632" spans="5:6">
      <c r="E632" s="685"/>
      <c r="F632" s="215"/>
    </row>
    <row r="633" spans="5:6">
      <c r="E633" s="685"/>
      <c r="F633" s="215"/>
    </row>
    <row r="634" spans="5:6">
      <c r="E634" s="685"/>
      <c r="F634" s="215"/>
    </row>
    <row r="635" spans="5:6">
      <c r="E635" s="685"/>
      <c r="F635" s="215"/>
    </row>
    <row r="636" spans="5:6">
      <c r="E636" s="685"/>
      <c r="F636" s="215"/>
    </row>
    <row r="637" spans="5:6">
      <c r="E637" s="685"/>
      <c r="F637" s="215"/>
    </row>
    <row r="638" spans="5:6">
      <c r="E638" s="685"/>
      <c r="F638" s="215"/>
    </row>
    <row r="639" spans="5:6">
      <c r="E639" s="685"/>
      <c r="F639" s="215"/>
    </row>
    <row r="640" spans="5:6">
      <c r="E640" s="685"/>
      <c r="F640" s="215"/>
    </row>
    <row r="641" spans="5:6">
      <c r="E641" s="685"/>
      <c r="F641" s="215"/>
    </row>
    <row r="642" spans="5:6">
      <c r="E642" s="685"/>
      <c r="F642" s="215"/>
    </row>
    <row r="643" spans="5:6">
      <c r="E643" s="685"/>
      <c r="F643" s="215"/>
    </row>
    <row r="644" spans="5:6">
      <c r="E644" s="685"/>
      <c r="F644" s="215"/>
    </row>
    <row r="645" spans="5:6">
      <c r="E645" s="685"/>
      <c r="F645" s="215"/>
    </row>
    <row r="646" spans="5:6">
      <c r="E646" s="685"/>
      <c r="F646" s="215"/>
    </row>
    <row r="647" spans="5:6">
      <c r="E647" s="685"/>
      <c r="F647" s="215"/>
    </row>
    <row r="648" spans="5:6">
      <c r="E648" s="685"/>
      <c r="F648" s="215"/>
    </row>
    <row r="649" spans="5:6">
      <c r="E649" s="685"/>
      <c r="F649" s="215"/>
    </row>
    <row r="650" spans="5:6">
      <c r="E650" s="685"/>
      <c r="F650" s="215"/>
    </row>
    <row r="651" spans="5:6">
      <c r="E651" s="685"/>
      <c r="F651" s="215"/>
    </row>
    <row r="652" spans="5:6">
      <c r="E652" s="685"/>
      <c r="F652" s="215"/>
    </row>
    <row r="653" spans="5:6">
      <c r="E653" s="685"/>
      <c r="F653" s="215"/>
    </row>
    <row r="654" spans="5:6">
      <c r="E654" s="685"/>
      <c r="F654" s="215"/>
    </row>
    <row r="655" spans="5:6">
      <c r="E655" s="685"/>
      <c r="F655" s="215"/>
    </row>
    <row r="656" spans="5:6">
      <c r="E656" s="685"/>
      <c r="F656" s="215"/>
    </row>
    <row r="657" spans="5:6">
      <c r="E657" s="685"/>
      <c r="F657" s="215"/>
    </row>
    <row r="658" spans="5:6">
      <c r="E658" s="685"/>
      <c r="F658" s="215"/>
    </row>
    <row r="659" spans="5:6">
      <c r="E659" s="685"/>
      <c r="F659" s="215"/>
    </row>
    <row r="660" spans="5:6">
      <c r="E660" s="685"/>
      <c r="F660" s="215"/>
    </row>
    <row r="661" spans="5:6">
      <c r="E661" s="685"/>
      <c r="F661" s="215"/>
    </row>
    <row r="662" spans="5:6">
      <c r="E662" s="685"/>
      <c r="F662" s="215"/>
    </row>
    <row r="663" spans="5:6">
      <c r="E663" s="685"/>
      <c r="F663" s="215"/>
    </row>
    <row r="664" spans="5:6">
      <c r="E664" s="685"/>
      <c r="F664" s="215"/>
    </row>
    <row r="665" spans="5:6">
      <c r="E665" s="685"/>
      <c r="F665" s="215"/>
    </row>
    <row r="666" spans="5:6">
      <c r="E666" s="685"/>
      <c r="F666" s="215"/>
    </row>
    <row r="667" spans="5:6">
      <c r="E667" s="685"/>
      <c r="F667" s="215"/>
    </row>
    <row r="668" spans="5:6">
      <c r="E668" s="685"/>
      <c r="F668" s="215"/>
    </row>
    <row r="669" spans="5:6">
      <c r="E669" s="685"/>
      <c r="F669" s="215"/>
    </row>
    <row r="670" spans="5:6">
      <c r="E670" s="685"/>
      <c r="F670" s="215"/>
    </row>
    <row r="671" spans="5:6">
      <c r="E671" s="685"/>
      <c r="F671" s="215"/>
    </row>
    <row r="672" spans="5:6">
      <c r="E672" s="685"/>
      <c r="F672" s="215"/>
    </row>
    <row r="673" spans="5:6">
      <c r="E673" s="685"/>
      <c r="F673" s="215"/>
    </row>
    <row r="674" spans="5:6">
      <c r="E674" s="685"/>
      <c r="F674" s="215"/>
    </row>
    <row r="675" spans="5:6">
      <c r="E675" s="685"/>
      <c r="F675" s="215"/>
    </row>
    <row r="676" spans="5:6">
      <c r="E676" s="685"/>
      <c r="F676" s="215"/>
    </row>
    <row r="677" spans="5:6">
      <c r="E677" s="685"/>
      <c r="F677" s="215"/>
    </row>
    <row r="678" spans="5:6">
      <c r="E678" s="685"/>
      <c r="F678" s="215"/>
    </row>
    <row r="679" spans="5:6">
      <c r="E679" s="685"/>
      <c r="F679" s="215"/>
    </row>
    <row r="680" spans="5:6">
      <c r="E680" s="685"/>
      <c r="F680" s="215"/>
    </row>
    <row r="681" spans="5:6">
      <c r="E681" s="685"/>
      <c r="F681" s="215"/>
    </row>
    <row r="682" spans="5:6">
      <c r="E682" s="685"/>
      <c r="F682" s="215"/>
    </row>
    <row r="683" spans="5:6">
      <c r="E683" s="685"/>
      <c r="F683" s="215"/>
    </row>
    <row r="684" spans="5:6">
      <c r="E684" s="685"/>
      <c r="F684" s="215"/>
    </row>
    <row r="685" spans="5:6">
      <c r="E685" s="685"/>
      <c r="F685" s="215"/>
    </row>
    <row r="686" spans="5:6">
      <c r="E686" s="685"/>
      <c r="F686" s="215"/>
    </row>
    <row r="687" spans="5:6">
      <c r="E687" s="685"/>
      <c r="F687" s="215"/>
    </row>
    <row r="688" spans="5:6">
      <c r="E688" s="685"/>
      <c r="F688" s="215"/>
    </row>
    <row r="689" spans="5:6">
      <c r="E689" s="685"/>
      <c r="F689" s="215"/>
    </row>
    <row r="690" spans="5:6">
      <c r="E690" s="685"/>
      <c r="F690" s="215"/>
    </row>
    <row r="691" spans="5:6">
      <c r="E691" s="685"/>
      <c r="F691" s="215"/>
    </row>
    <row r="692" spans="5:6">
      <c r="E692" s="685"/>
      <c r="F692" s="215"/>
    </row>
    <row r="693" spans="5:6">
      <c r="E693" s="685"/>
      <c r="F693" s="215"/>
    </row>
    <row r="694" spans="5:6">
      <c r="E694" s="685"/>
      <c r="F694" s="215"/>
    </row>
    <row r="695" spans="5:6">
      <c r="E695" s="685"/>
      <c r="F695" s="215"/>
    </row>
    <row r="696" spans="5:6">
      <c r="E696" s="685"/>
      <c r="F696" s="215"/>
    </row>
    <row r="697" spans="5:6">
      <c r="E697" s="685"/>
      <c r="F697" s="215"/>
    </row>
    <row r="698" spans="5:6">
      <c r="E698" s="685"/>
      <c r="F698" s="215"/>
    </row>
    <row r="699" spans="5:6">
      <c r="E699" s="685"/>
      <c r="F699" s="215"/>
    </row>
    <row r="700" spans="5:6">
      <c r="E700" s="685"/>
      <c r="F700" s="215"/>
    </row>
    <row r="701" spans="5:6">
      <c r="E701" s="685"/>
      <c r="F701" s="215"/>
    </row>
    <row r="702" spans="5:6">
      <c r="E702" s="685"/>
      <c r="F702" s="215"/>
    </row>
    <row r="703" spans="5:6">
      <c r="E703" s="685"/>
      <c r="F703" s="215"/>
    </row>
    <row r="704" spans="5:6">
      <c r="E704" s="685"/>
      <c r="F704" s="215"/>
    </row>
    <row r="705" spans="5:6">
      <c r="E705" s="685"/>
      <c r="F705" s="215"/>
    </row>
    <row r="706" spans="5:6">
      <c r="E706" s="685"/>
      <c r="F706" s="215"/>
    </row>
    <row r="707" spans="5:6">
      <c r="E707" s="685"/>
      <c r="F707" s="215"/>
    </row>
    <row r="708" spans="5:6">
      <c r="E708" s="685"/>
      <c r="F708" s="215"/>
    </row>
    <row r="709" spans="5:6">
      <c r="E709" s="685"/>
      <c r="F709" s="215"/>
    </row>
    <row r="710" spans="5:6">
      <c r="E710" s="685"/>
      <c r="F710" s="215"/>
    </row>
    <row r="711" spans="5:6">
      <c r="E711" s="685"/>
      <c r="F711" s="215"/>
    </row>
    <row r="712" spans="5:6">
      <c r="E712" s="685"/>
      <c r="F712" s="215"/>
    </row>
    <row r="713" spans="5:6">
      <c r="E713" s="685"/>
      <c r="F713" s="215"/>
    </row>
    <row r="714" spans="5:6">
      <c r="E714" s="685"/>
      <c r="F714" s="215"/>
    </row>
    <row r="715" spans="5:6">
      <c r="E715" s="685"/>
      <c r="F715" s="215"/>
    </row>
    <row r="716" spans="5:6">
      <c r="E716" s="685"/>
      <c r="F716" s="215"/>
    </row>
    <row r="717" spans="5:6">
      <c r="E717" s="685"/>
      <c r="F717" s="215"/>
    </row>
    <row r="718" spans="5:6">
      <c r="E718" s="685"/>
      <c r="F718" s="215"/>
    </row>
    <row r="719" spans="5:6">
      <c r="E719" s="685"/>
      <c r="F719" s="215"/>
    </row>
    <row r="720" spans="5:6">
      <c r="E720" s="685"/>
      <c r="F720" s="215"/>
    </row>
    <row r="721" spans="5:6">
      <c r="E721" s="685"/>
      <c r="F721" s="215"/>
    </row>
    <row r="722" spans="5:6">
      <c r="E722" s="685"/>
      <c r="F722" s="215"/>
    </row>
    <row r="723" spans="5:6">
      <c r="E723" s="685"/>
      <c r="F723" s="215"/>
    </row>
    <row r="724" spans="5:6">
      <c r="E724" s="685"/>
      <c r="F724" s="215"/>
    </row>
    <row r="725" spans="5:6">
      <c r="E725" s="685"/>
      <c r="F725" s="215"/>
    </row>
    <row r="726" spans="5:6">
      <c r="E726" s="685"/>
      <c r="F726" s="215"/>
    </row>
    <row r="727" spans="5:6">
      <c r="E727" s="685"/>
      <c r="F727" s="215"/>
    </row>
    <row r="728" spans="5:6">
      <c r="E728" s="685"/>
      <c r="F728" s="215"/>
    </row>
    <row r="729" spans="5:6">
      <c r="E729" s="685"/>
      <c r="F729" s="215"/>
    </row>
    <row r="730" spans="5:6">
      <c r="E730" s="685"/>
      <c r="F730" s="215"/>
    </row>
    <row r="731" spans="5:6">
      <c r="E731" s="685"/>
      <c r="F731" s="215"/>
    </row>
    <row r="732" spans="5:6">
      <c r="E732" s="685"/>
      <c r="F732" s="215"/>
    </row>
    <row r="733" spans="5:6">
      <c r="E733" s="685"/>
      <c r="F733" s="215"/>
    </row>
    <row r="734" spans="5:6">
      <c r="E734" s="685"/>
      <c r="F734" s="215"/>
    </row>
    <row r="735" spans="5:6">
      <c r="E735" s="685"/>
      <c r="F735" s="215"/>
    </row>
    <row r="736" spans="5:6">
      <c r="E736" s="685"/>
      <c r="F736" s="215"/>
    </row>
    <row r="737" spans="5:6">
      <c r="E737" s="685"/>
      <c r="F737" s="215"/>
    </row>
    <row r="738" spans="5:6">
      <c r="E738" s="685"/>
      <c r="F738" s="215"/>
    </row>
    <row r="739" spans="5:6">
      <c r="E739" s="685"/>
      <c r="F739" s="215"/>
    </row>
    <row r="740" spans="5:6">
      <c r="E740" s="685"/>
      <c r="F740" s="215"/>
    </row>
    <row r="741" spans="5:6">
      <c r="E741" s="685"/>
      <c r="F741" s="215"/>
    </row>
    <row r="742" spans="5:6">
      <c r="E742" s="685"/>
      <c r="F742" s="215"/>
    </row>
    <row r="743" spans="5:6">
      <c r="E743" s="685"/>
      <c r="F743" s="215"/>
    </row>
    <row r="744" spans="5:6">
      <c r="E744" s="685"/>
      <c r="F744" s="215"/>
    </row>
    <row r="745" spans="5:6">
      <c r="E745" s="685"/>
      <c r="F745" s="215"/>
    </row>
    <row r="746" spans="5:6">
      <c r="E746" s="685"/>
      <c r="F746" s="215"/>
    </row>
    <row r="747" spans="5:6">
      <c r="E747" s="685"/>
      <c r="F747" s="215"/>
    </row>
    <row r="748" spans="5:6">
      <c r="E748" s="685"/>
      <c r="F748" s="215"/>
    </row>
    <row r="749" spans="5:6">
      <c r="E749" s="685"/>
      <c r="F749" s="215"/>
    </row>
    <row r="750" spans="5:6">
      <c r="E750" s="685"/>
      <c r="F750" s="215"/>
    </row>
    <row r="751" spans="5:6">
      <c r="E751" s="685"/>
      <c r="F751" s="215"/>
    </row>
    <row r="752" spans="5:6">
      <c r="E752" s="685"/>
      <c r="F752" s="215"/>
    </row>
    <row r="753" spans="5:6">
      <c r="E753" s="685"/>
      <c r="F753" s="215"/>
    </row>
    <row r="754" spans="5:6">
      <c r="E754" s="685"/>
      <c r="F754" s="215"/>
    </row>
    <row r="755" spans="5:6">
      <c r="E755" s="685"/>
      <c r="F755" s="215"/>
    </row>
    <row r="756" spans="5:6">
      <c r="E756" s="685"/>
      <c r="F756" s="215"/>
    </row>
    <row r="757" spans="5:6">
      <c r="E757" s="685"/>
      <c r="F757" s="215"/>
    </row>
    <row r="758" spans="5:6">
      <c r="E758" s="685"/>
      <c r="F758" s="215"/>
    </row>
    <row r="759" spans="5:6">
      <c r="E759" s="685"/>
      <c r="F759" s="215"/>
    </row>
    <row r="760" spans="5:6">
      <c r="E760" s="685"/>
      <c r="F760" s="215"/>
    </row>
    <row r="761" spans="5:6">
      <c r="E761" s="685"/>
      <c r="F761" s="215"/>
    </row>
    <row r="762" spans="5:6">
      <c r="E762" s="685"/>
      <c r="F762" s="215"/>
    </row>
    <row r="763" spans="5:6">
      <c r="E763" s="685"/>
      <c r="F763" s="215"/>
    </row>
    <row r="764" spans="5:6">
      <c r="E764" s="685"/>
      <c r="F764" s="215"/>
    </row>
    <row r="765" spans="5:6">
      <c r="E765" s="685"/>
      <c r="F765" s="215"/>
    </row>
    <row r="766" spans="5:6">
      <c r="E766" s="685"/>
      <c r="F766" s="215"/>
    </row>
    <row r="767" spans="5:6">
      <c r="E767" s="685"/>
      <c r="F767" s="215"/>
    </row>
    <row r="768" spans="5:6">
      <c r="E768" s="685"/>
      <c r="F768" s="215"/>
    </row>
    <row r="769" spans="5:6">
      <c r="E769" s="685"/>
      <c r="F769" s="215"/>
    </row>
    <row r="770" spans="5:6">
      <c r="E770" s="685"/>
      <c r="F770" s="215"/>
    </row>
    <row r="771" spans="5:6">
      <c r="E771" s="685"/>
      <c r="F771" s="215"/>
    </row>
    <row r="772" spans="5:6">
      <c r="E772" s="685"/>
      <c r="F772" s="215"/>
    </row>
    <row r="773" spans="5:6">
      <c r="E773" s="685"/>
      <c r="F773" s="215"/>
    </row>
    <row r="774" spans="5:6">
      <c r="E774" s="685"/>
      <c r="F774" s="215"/>
    </row>
    <row r="775" spans="5:6">
      <c r="E775" s="685"/>
      <c r="F775" s="215"/>
    </row>
    <row r="776" spans="5:6">
      <c r="E776" s="685"/>
      <c r="F776" s="215"/>
    </row>
    <row r="777" spans="5:6">
      <c r="E777" s="685"/>
      <c r="F777" s="215"/>
    </row>
    <row r="778" spans="5:6">
      <c r="E778" s="685"/>
      <c r="F778" s="215"/>
    </row>
    <row r="779" spans="5:6">
      <c r="E779" s="685"/>
      <c r="F779" s="215"/>
    </row>
    <row r="780" spans="5:6">
      <c r="E780" s="685"/>
      <c r="F780" s="215"/>
    </row>
    <row r="781" spans="5:6">
      <c r="E781" s="685"/>
      <c r="F781" s="215"/>
    </row>
    <row r="782" spans="5:6">
      <c r="E782" s="685"/>
      <c r="F782" s="215"/>
    </row>
    <row r="783" spans="5:6">
      <c r="E783" s="685"/>
      <c r="F783" s="215"/>
    </row>
    <row r="784" spans="5:6">
      <c r="E784" s="685"/>
      <c r="F784" s="215"/>
    </row>
    <row r="785" spans="5:6">
      <c r="E785" s="685"/>
      <c r="F785" s="215"/>
    </row>
    <row r="786" spans="5:6">
      <c r="E786" s="685"/>
      <c r="F786" s="215"/>
    </row>
    <row r="787" spans="5:6">
      <c r="E787" s="685"/>
      <c r="F787" s="215"/>
    </row>
    <row r="788" spans="5:6">
      <c r="E788" s="685"/>
      <c r="F788" s="215"/>
    </row>
    <row r="789" spans="5:6">
      <c r="E789" s="685"/>
      <c r="F789" s="215"/>
    </row>
    <row r="790" spans="5:6">
      <c r="E790" s="685"/>
      <c r="F790" s="215"/>
    </row>
    <row r="791" spans="5:6">
      <c r="E791" s="685"/>
      <c r="F791" s="215"/>
    </row>
    <row r="792" spans="5:6">
      <c r="E792" s="685"/>
      <c r="F792" s="215"/>
    </row>
    <row r="793" spans="5:6">
      <c r="E793" s="685"/>
      <c r="F793" s="215"/>
    </row>
    <row r="794" spans="5:6">
      <c r="E794" s="685"/>
      <c r="F794" s="215"/>
    </row>
    <row r="795" spans="5:6">
      <c r="E795" s="685"/>
      <c r="F795" s="215"/>
    </row>
    <row r="796" spans="5:6">
      <c r="E796" s="685"/>
      <c r="F796" s="215"/>
    </row>
    <row r="797" spans="5:6">
      <c r="E797" s="685"/>
      <c r="F797" s="215"/>
    </row>
    <row r="798" spans="5:6">
      <c r="E798" s="685"/>
      <c r="F798" s="215"/>
    </row>
    <row r="799" spans="5:6">
      <c r="E799" s="685"/>
      <c r="F799" s="215"/>
    </row>
    <row r="800" spans="5:6">
      <c r="E800" s="685"/>
      <c r="F800" s="215"/>
    </row>
    <row r="801" spans="5:6">
      <c r="E801" s="685"/>
      <c r="F801" s="215"/>
    </row>
    <row r="802" spans="5:6">
      <c r="E802" s="685"/>
      <c r="F802" s="215"/>
    </row>
    <row r="803" spans="5:6">
      <c r="E803" s="685"/>
      <c r="F803" s="215"/>
    </row>
    <row r="804" spans="5:6">
      <c r="E804" s="685"/>
      <c r="F804" s="215"/>
    </row>
    <row r="805" spans="5:6">
      <c r="E805" s="685"/>
      <c r="F805" s="215"/>
    </row>
    <row r="806" spans="5:6">
      <c r="E806" s="685"/>
      <c r="F806" s="215"/>
    </row>
    <row r="807" spans="5:6">
      <c r="E807" s="685"/>
      <c r="F807" s="215"/>
    </row>
    <row r="808" spans="5:6">
      <c r="E808" s="685"/>
      <c r="F808" s="215"/>
    </row>
    <row r="809" spans="5:6">
      <c r="E809" s="685"/>
      <c r="F809" s="215"/>
    </row>
    <row r="810" spans="5:6">
      <c r="E810" s="685"/>
      <c r="F810" s="215"/>
    </row>
    <row r="811" spans="5:6">
      <c r="E811" s="685"/>
      <c r="F811" s="215"/>
    </row>
    <row r="812" spans="5:6">
      <c r="E812" s="685"/>
      <c r="F812" s="215"/>
    </row>
    <row r="813" spans="5:6">
      <c r="E813" s="685"/>
      <c r="F813" s="215"/>
    </row>
    <row r="814" spans="5:6">
      <c r="E814" s="685"/>
      <c r="F814" s="215"/>
    </row>
    <row r="815" spans="5:6">
      <c r="E815" s="685"/>
      <c r="F815" s="215"/>
    </row>
    <row r="816" spans="5:6">
      <c r="E816" s="685"/>
      <c r="F816" s="215"/>
    </row>
    <row r="817" spans="5:6">
      <c r="E817" s="685"/>
      <c r="F817" s="215"/>
    </row>
    <row r="818" spans="5:6">
      <c r="E818" s="685"/>
      <c r="F818" s="215"/>
    </row>
    <row r="819" spans="5:6">
      <c r="E819" s="685"/>
      <c r="F819" s="215"/>
    </row>
    <row r="820" spans="5:6">
      <c r="E820" s="685"/>
      <c r="F820" s="215"/>
    </row>
    <row r="821" spans="5:6">
      <c r="E821" s="685"/>
      <c r="F821" s="215"/>
    </row>
    <row r="822" spans="5:6">
      <c r="E822" s="685"/>
      <c r="F822" s="215"/>
    </row>
    <row r="823" spans="5:6">
      <c r="E823" s="685"/>
      <c r="F823" s="215"/>
    </row>
    <row r="824" spans="5:6">
      <c r="E824" s="685"/>
      <c r="F824" s="215"/>
    </row>
    <row r="825" spans="5:6">
      <c r="E825" s="685"/>
      <c r="F825" s="215"/>
    </row>
    <row r="826" spans="5:6">
      <c r="E826" s="685"/>
      <c r="F826" s="215"/>
    </row>
    <row r="827" spans="5:6">
      <c r="E827" s="685"/>
      <c r="F827" s="215"/>
    </row>
    <row r="828" spans="5:6">
      <c r="E828" s="685"/>
      <c r="F828" s="215"/>
    </row>
    <row r="829" spans="5:6">
      <c r="E829" s="685"/>
      <c r="F829" s="215"/>
    </row>
    <row r="830" spans="5:6">
      <c r="E830" s="685"/>
      <c r="F830" s="215"/>
    </row>
    <row r="831" spans="5:6">
      <c r="E831" s="685"/>
      <c r="F831" s="215"/>
    </row>
    <row r="832" spans="5:6">
      <c r="E832" s="685"/>
      <c r="F832" s="215"/>
    </row>
    <row r="833" spans="5:6">
      <c r="E833" s="685"/>
      <c r="F833" s="215"/>
    </row>
    <row r="834" spans="5:6">
      <c r="E834" s="685"/>
      <c r="F834" s="215"/>
    </row>
    <row r="835" spans="5:6">
      <c r="E835" s="685"/>
      <c r="F835" s="215"/>
    </row>
    <row r="836" spans="5:6">
      <c r="E836" s="685"/>
      <c r="F836" s="215"/>
    </row>
    <row r="837" spans="5:6">
      <c r="E837" s="685"/>
      <c r="F837" s="215"/>
    </row>
    <row r="838" spans="5:6">
      <c r="E838" s="685"/>
      <c r="F838" s="215"/>
    </row>
    <row r="839" spans="5:6">
      <c r="E839" s="685"/>
      <c r="F839" s="215"/>
    </row>
    <row r="840" spans="5:6">
      <c r="E840" s="685"/>
      <c r="F840" s="215"/>
    </row>
    <row r="841" spans="5:6">
      <c r="E841" s="685"/>
      <c r="F841" s="215"/>
    </row>
    <row r="842" spans="5:6">
      <c r="E842" s="685"/>
      <c r="F842" s="215"/>
    </row>
    <row r="843" spans="5:6">
      <c r="E843" s="685"/>
      <c r="F843" s="215"/>
    </row>
    <row r="844" spans="5:6">
      <c r="E844" s="685"/>
      <c r="F844" s="215"/>
    </row>
    <row r="845" spans="5:6">
      <c r="E845" s="685"/>
      <c r="F845" s="215"/>
    </row>
    <row r="846" spans="5:6">
      <c r="E846" s="685"/>
      <c r="F846" s="215"/>
    </row>
    <row r="847" spans="5:6">
      <c r="E847" s="685"/>
      <c r="F847" s="215"/>
    </row>
    <row r="848" spans="5:6">
      <c r="E848" s="685"/>
      <c r="F848" s="215"/>
    </row>
    <row r="849" spans="5:6">
      <c r="E849" s="685"/>
      <c r="F849" s="215"/>
    </row>
    <row r="850" spans="5:6">
      <c r="E850" s="685"/>
      <c r="F850" s="215"/>
    </row>
    <row r="851" spans="5:6">
      <c r="E851" s="685"/>
      <c r="F851" s="215"/>
    </row>
    <row r="852" spans="5:6">
      <c r="E852" s="685"/>
      <c r="F852" s="215"/>
    </row>
    <row r="853" spans="5:6">
      <c r="E853" s="685"/>
      <c r="F853" s="215"/>
    </row>
    <row r="854" spans="5:6">
      <c r="E854" s="685"/>
      <c r="F854" s="215"/>
    </row>
    <row r="855" spans="5:6">
      <c r="E855" s="685"/>
      <c r="F855" s="215"/>
    </row>
    <row r="856" spans="5:6">
      <c r="E856" s="685"/>
      <c r="F856" s="215"/>
    </row>
    <row r="857" spans="5:6">
      <c r="E857" s="685"/>
      <c r="F857" s="215"/>
    </row>
    <row r="858" spans="5:6">
      <c r="E858" s="685"/>
      <c r="F858" s="215"/>
    </row>
    <row r="859" spans="5:6">
      <c r="E859" s="685"/>
      <c r="F859" s="215"/>
    </row>
    <row r="860" spans="5:6">
      <c r="E860" s="685"/>
      <c r="F860" s="215"/>
    </row>
    <row r="861" spans="5:6">
      <c r="E861" s="685"/>
      <c r="F861" s="215"/>
    </row>
    <row r="862" spans="5:6">
      <c r="E862" s="685"/>
      <c r="F862" s="215"/>
    </row>
    <row r="863" spans="5:6">
      <c r="E863" s="685"/>
      <c r="F863" s="215"/>
    </row>
    <row r="864" spans="5:6">
      <c r="E864" s="685"/>
      <c r="F864" s="215"/>
    </row>
    <row r="865" spans="5:6">
      <c r="E865" s="685"/>
      <c r="F865" s="215"/>
    </row>
    <row r="866" spans="5:6">
      <c r="E866" s="685"/>
      <c r="F866" s="215"/>
    </row>
    <row r="867" spans="5:6">
      <c r="E867" s="685"/>
      <c r="F867" s="215"/>
    </row>
    <row r="868" spans="5:6">
      <c r="E868" s="685"/>
      <c r="F868" s="215"/>
    </row>
    <row r="869" spans="5:6">
      <c r="E869" s="685"/>
      <c r="F869" s="215"/>
    </row>
    <row r="870" spans="5:6">
      <c r="E870" s="685"/>
      <c r="F870" s="215"/>
    </row>
    <row r="871" spans="5:6">
      <c r="E871" s="685"/>
      <c r="F871" s="215"/>
    </row>
    <row r="872" spans="5:6">
      <c r="E872" s="685"/>
      <c r="F872" s="215"/>
    </row>
    <row r="873" spans="5:6">
      <c r="E873" s="685"/>
      <c r="F873" s="215"/>
    </row>
    <row r="874" spans="5:6">
      <c r="E874" s="685"/>
      <c r="F874" s="215"/>
    </row>
    <row r="875" spans="5:6">
      <c r="E875" s="685"/>
      <c r="F875" s="215"/>
    </row>
    <row r="876" spans="5:6">
      <c r="E876" s="685"/>
      <c r="F876" s="215"/>
    </row>
    <row r="877" spans="5:6">
      <c r="E877" s="685"/>
      <c r="F877" s="215"/>
    </row>
    <row r="878" spans="5:6">
      <c r="E878" s="685"/>
      <c r="F878" s="215"/>
    </row>
    <row r="879" spans="5:6">
      <c r="E879" s="685"/>
      <c r="F879" s="215"/>
    </row>
    <row r="880" spans="5:6">
      <c r="E880" s="685"/>
      <c r="F880" s="215"/>
    </row>
    <row r="881" spans="5:6">
      <c r="E881" s="685"/>
      <c r="F881" s="215"/>
    </row>
    <row r="882" spans="5:6">
      <c r="E882" s="685"/>
      <c r="F882" s="215"/>
    </row>
    <row r="883" spans="5:6">
      <c r="E883" s="685"/>
      <c r="F883" s="215"/>
    </row>
    <row r="884" spans="5:6">
      <c r="E884" s="685"/>
      <c r="F884" s="215"/>
    </row>
    <row r="885" spans="5:6">
      <c r="E885" s="685"/>
      <c r="F885" s="215"/>
    </row>
    <row r="886" spans="5:6">
      <c r="E886" s="685"/>
      <c r="F886" s="215"/>
    </row>
    <row r="887" spans="5:6">
      <c r="E887" s="685"/>
      <c r="F887" s="215"/>
    </row>
    <row r="888" spans="5:6">
      <c r="E888" s="685"/>
      <c r="F888" s="215"/>
    </row>
    <row r="889" spans="5:6">
      <c r="E889" s="685"/>
      <c r="F889" s="215"/>
    </row>
    <row r="890" spans="5:6">
      <c r="E890" s="685"/>
      <c r="F890" s="215"/>
    </row>
    <row r="891" spans="5:6">
      <c r="E891" s="685"/>
      <c r="F891" s="215"/>
    </row>
    <row r="892" spans="5:6">
      <c r="E892" s="685"/>
      <c r="F892" s="215"/>
    </row>
    <row r="893" spans="5:6">
      <c r="E893" s="685"/>
      <c r="F893" s="215"/>
    </row>
    <row r="894" spans="5:6">
      <c r="E894" s="685"/>
      <c r="F894" s="215"/>
    </row>
    <row r="895" spans="5:6">
      <c r="E895" s="685"/>
      <c r="F895" s="215"/>
    </row>
    <row r="896" spans="5:6">
      <c r="E896" s="685"/>
      <c r="F896" s="215"/>
    </row>
    <row r="897" spans="5:6">
      <c r="E897" s="685"/>
      <c r="F897" s="215"/>
    </row>
    <row r="898" spans="5:6">
      <c r="E898" s="685"/>
      <c r="F898" s="215"/>
    </row>
    <row r="899" spans="5:6">
      <c r="E899" s="685"/>
      <c r="F899" s="215"/>
    </row>
    <row r="900" spans="5:6">
      <c r="E900" s="685"/>
      <c r="F900" s="215"/>
    </row>
    <row r="901" spans="5:6">
      <c r="E901" s="685"/>
      <c r="F901" s="215"/>
    </row>
    <row r="902" spans="5:6">
      <c r="E902" s="685"/>
      <c r="F902" s="215"/>
    </row>
    <row r="903" spans="5:6">
      <c r="E903" s="685"/>
      <c r="F903" s="215"/>
    </row>
    <row r="904" spans="5:6">
      <c r="E904" s="685"/>
      <c r="F904" s="215"/>
    </row>
    <row r="905" spans="5:6">
      <c r="E905" s="685"/>
      <c r="F905" s="215"/>
    </row>
    <row r="906" spans="5:6">
      <c r="E906" s="685"/>
      <c r="F906" s="215"/>
    </row>
    <row r="907" spans="5:6">
      <c r="E907" s="685"/>
      <c r="F907" s="215"/>
    </row>
    <row r="908" spans="5:6">
      <c r="E908" s="685"/>
      <c r="F908" s="215"/>
    </row>
    <row r="909" spans="5:6">
      <c r="E909" s="685"/>
      <c r="F909" s="215"/>
    </row>
    <row r="910" spans="5:6">
      <c r="E910" s="685"/>
      <c r="F910" s="215"/>
    </row>
    <row r="911" spans="5:6">
      <c r="E911" s="685"/>
      <c r="F911" s="215"/>
    </row>
    <row r="912" spans="5:6">
      <c r="E912" s="685"/>
      <c r="F912" s="215"/>
    </row>
    <row r="913" spans="5:6">
      <c r="E913" s="685"/>
      <c r="F913" s="215"/>
    </row>
    <row r="914" spans="5:6">
      <c r="E914" s="685"/>
      <c r="F914" s="215"/>
    </row>
    <row r="915" spans="5:6">
      <c r="E915" s="685"/>
      <c r="F915" s="215"/>
    </row>
    <row r="916" spans="5:6">
      <c r="E916" s="685"/>
      <c r="F916" s="215"/>
    </row>
    <row r="917" spans="5:6">
      <c r="E917" s="685"/>
      <c r="F917" s="215"/>
    </row>
    <row r="918" spans="5:6">
      <c r="E918" s="685"/>
      <c r="F918" s="215"/>
    </row>
    <row r="919" spans="5:6">
      <c r="E919" s="685"/>
      <c r="F919" s="215"/>
    </row>
    <row r="920" spans="5:6">
      <c r="E920" s="685"/>
      <c r="F920" s="215"/>
    </row>
    <row r="921" spans="5:6">
      <c r="E921" s="685"/>
      <c r="F921" s="215"/>
    </row>
    <row r="922" spans="5:6">
      <c r="E922" s="685"/>
      <c r="F922" s="215"/>
    </row>
    <row r="923" spans="5:6">
      <c r="E923" s="685"/>
      <c r="F923" s="215"/>
    </row>
    <row r="924" spans="5:6">
      <c r="E924" s="685"/>
      <c r="F924" s="215"/>
    </row>
    <row r="925" spans="5:6">
      <c r="E925" s="685"/>
      <c r="F925" s="215"/>
    </row>
    <row r="926" spans="5:6">
      <c r="E926" s="685"/>
      <c r="F926" s="215"/>
    </row>
    <row r="927" spans="5:6">
      <c r="E927" s="685"/>
      <c r="F927" s="215"/>
    </row>
    <row r="928" spans="5:6">
      <c r="E928" s="685"/>
      <c r="F928" s="215"/>
    </row>
    <row r="929" spans="5:6">
      <c r="E929" s="685"/>
      <c r="F929" s="215"/>
    </row>
    <row r="930" spans="5:6">
      <c r="E930" s="685"/>
      <c r="F930" s="215"/>
    </row>
    <row r="931" spans="5:6">
      <c r="E931" s="685"/>
      <c r="F931" s="215"/>
    </row>
    <row r="932" spans="5:6">
      <c r="E932" s="685"/>
      <c r="F932" s="215"/>
    </row>
    <row r="933" spans="5:6">
      <c r="E933" s="685"/>
      <c r="F933" s="215"/>
    </row>
    <row r="934" spans="5:6">
      <c r="E934" s="685"/>
      <c r="F934" s="215"/>
    </row>
    <row r="935" spans="5:6">
      <c r="E935" s="685"/>
      <c r="F935" s="215"/>
    </row>
    <row r="936" spans="5:6">
      <c r="E936" s="685"/>
      <c r="F936" s="215"/>
    </row>
    <row r="937" spans="5:6">
      <c r="E937" s="685"/>
      <c r="F937" s="215"/>
    </row>
    <row r="938" spans="5:6">
      <c r="E938" s="685"/>
      <c r="F938" s="215"/>
    </row>
    <row r="939" spans="5:6">
      <c r="E939" s="685"/>
      <c r="F939" s="215"/>
    </row>
    <row r="940" spans="5:6">
      <c r="E940" s="685"/>
      <c r="F940" s="215"/>
    </row>
    <row r="941" spans="5:6">
      <c r="E941" s="685"/>
      <c r="F941" s="215"/>
    </row>
    <row r="942" spans="5:6">
      <c r="E942" s="685"/>
      <c r="F942" s="215"/>
    </row>
    <row r="943" spans="5:6">
      <c r="E943" s="685"/>
      <c r="F943" s="215"/>
    </row>
    <row r="944" spans="5:6">
      <c r="E944" s="685"/>
      <c r="F944" s="215"/>
    </row>
    <row r="945" spans="5:6">
      <c r="E945" s="685"/>
      <c r="F945" s="215"/>
    </row>
    <row r="946" spans="5:6">
      <c r="E946" s="685"/>
      <c r="F946" s="215"/>
    </row>
    <row r="947" spans="5:6">
      <c r="E947" s="685"/>
      <c r="F947" s="215"/>
    </row>
    <row r="948" spans="5:6">
      <c r="E948" s="685"/>
      <c r="F948" s="215"/>
    </row>
    <row r="949" spans="5:6">
      <c r="E949" s="685"/>
      <c r="F949" s="215"/>
    </row>
    <row r="950" spans="5:6">
      <c r="E950" s="685"/>
      <c r="F950" s="215"/>
    </row>
    <row r="951" spans="5:6">
      <c r="E951" s="685"/>
      <c r="F951" s="215"/>
    </row>
    <row r="952" spans="5:6">
      <c r="E952" s="685"/>
      <c r="F952" s="215"/>
    </row>
    <row r="953" spans="5:6">
      <c r="E953" s="685"/>
      <c r="F953" s="215"/>
    </row>
    <row r="954" spans="5:6">
      <c r="E954" s="685"/>
      <c r="F954" s="215"/>
    </row>
    <row r="955" spans="5:6">
      <c r="E955" s="685"/>
      <c r="F955" s="215"/>
    </row>
    <row r="956" spans="5:6">
      <c r="E956" s="685"/>
      <c r="F956" s="215"/>
    </row>
    <row r="957" spans="5:6">
      <c r="E957" s="685"/>
      <c r="F957" s="215"/>
    </row>
    <row r="958" spans="5:6">
      <c r="E958" s="685"/>
      <c r="F958" s="215"/>
    </row>
    <row r="959" spans="5:6">
      <c r="E959" s="685"/>
      <c r="F959" s="215"/>
    </row>
    <row r="960" spans="5:6">
      <c r="E960" s="685"/>
      <c r="F960" s="215"/>
    </row>
    <row r="961" spans="5:6">
      <c r="E961" s="685"/>
      <c r="F961" s="215"/>
    </row>
    <row r="962" spans="5:6">
      <c r="E962" s="685"/>
      <c r="F962" s="215"/>
    </row>
    <row r="963" spans="5:6">
      <c r="E963" s="685"/>
      <c r="F963" s="215"/>
    </row>
    <row r="964" spans="5:6">
      <c r="E964" s="685"/>
      <c r="F964" s="215"/>
    </row>
    <row r="965" spans="5:6">
      <c r="E965" s="685"/>
      <c r="F965" s="215"/>
    </row>
    <row r="966" spans="5:6">
      <c r="E966" s="685"/>
      <c r="F966" s="215"/>
    </row>
    <row r="967" spans="5:6">
      <c r="E967" s="685"/>
      <c r="F967" s="215"/>
    </row>
    <row r="968" spans="5:6">
      <c r="E968" s="685"/>
      <c r="F968" s="215"/>
    </row>
    <row r="969" spans="5:6">
      <c r="E969" s="685"/>
      <c r="F969" s="215"/>
    </row>
    <row r="970" spans="5:6">
      <c r="E970" s="685"/>
      <c r="F970" s="215"/>
    </row>
    <row r="971" spans="5:6">
      <c r="E971" s="685"/>
      <c r="F971" s="215"/>
    </row>
    <row r="972" spans="5:6">
      <c r="E972" s="685"/>
      <c r="F972" s="215"/>
    </row>
    <row r="973" spans="5:6">
      <c r="E973" s="685"/>
      <c r="F973" s="215"/>
    </row>
    <row r="974" spans="5:6">
      <c r="E974" s="685"/>
      <c r="F974" s="215"/>
    </row>
    <row r="975" spans="5:6">
      <c r="E975" s="685"/>
      <c r="F975" s="215"/>
    </row>
    <row r="976" spans="5:6">
      <c r="E976" s="685"/>
      <c r="F976" s="215"/>
    </row>
    <row r="977" spans="5:6">
      <c r="E977" s="685"/>
      <c r="F977" s="215"/>
    </row>
    <row r="978" spans="5:6">
      <c r="E978" s="685"/>
      <c r="F978" s="215"/>
    </row>
    <row r="979" spans="5:6">
      <c r="E979" s="685"/>
      <c r="F979" s="215"/>
    </row>
    <row r="980" spans="5:6">
      <c r="E980" s="685"/>
      <c r="F980" s="215"/>
    </row>
    <row r="981" spans="5:6">
      <c r="E981" s="685"/>
      <c r="F981" s="215"/>
    </row>
    <row r="982" spans="5:6">
      <c r="E982" s="685"/>
      <c r="F982" s="215"/>
    </row>
    <row r="983" spans="5:6">
      <c r="E983" s="685"/>
      <c r="F983" s="215"/>
    </row>
    <row r="984" spans="5:6">
      <c r="E984" s="685"/>
      <c r="F984" s="215"/>
    </row>
    <row r="985" spans="5:6">
      <c r="E985" s="685"/>
      <c r="F985" s="215"/>
    </row>
    <row r="986" spans="5:6">
      <c r="E986" s="685"/>
      <c r="F986" s="215"/>
    </row>
    <row r="987" spans="5:6">
      <c r="E987" s="685"/>
      <c r="F987" s="215"/>
    </row>
    <row r="988" spans="5:6">
      <c r="E988" s="685"/>
      <c r="F988" s="215"/>
    </row>
    <row r="989" spans="5:6">
      <c r="E989" s="685"/>
      <c r="F989" s="215"/>
    </row>
    <row r="990" spans="5:6">
      <c r="E990" s="685"/>
      <c r="F990" s="215"/>
    </row>
    <row r="991" spans="5:6">
      <c r="E991" s="685"/>
      <c r="F991" s="215"/>
    </row>
    <row r="992" spans="5:6">
      <c r="E992" s="685"/>
      <c r="F992" s="215"/>
    </row>
    <row r="993" spans="5:6">
      <c r="E993" s="685"/>
      <c r="F993" s="215"/>
    </row>
    <row r="994" spans="5:6">
      <c r="E994" s="685"/>
      <c r="F994" s="215"/>
    </row>
    <row r="995" spans="5:6">
      <c r="E995" s="685"/>
      <c r="F995" s="215"/>
    </row>
    <row r="996" spans="5:6">
      <c r="E996" s="685"/>
      <c r="F996" s="215"/>
    </row>
    <row r="997" spans="5:6">
      <c r="E997" s="685"/>
      <c r="F997" s="215"/>
    </row>
    <row r="998" spans="5:6">
      <c r="E998" s="685"/>
      <c r="F998" s="215"/>
    </row>
    <row r="999" spans="5:6">
      <c r="E999" s="685"/>
      <c r="F999" s="215"/>
    </row>
    <row r="1000" spans="5:6">
      <c r="E1000" s="685"/>
      <c r="F1000" s="215"/>
    </row>
    <row r="1001" spans="5:6">
      <c r="E1001" s="685"/>
      <c r="F1001" s="215"/>
    </row>
    <row r="1002" spans="5:6">
      <c r="E1002" s="685"/>
      <c r="F1002" s="215"/>
    </row>
    <row r="1003" spans="5:6">
      <c r="E1003" s="685"/>
      <c r="F1003" s="215"/>
    </row>
    <row r="1004" spans="5:6">
      <c r="E1004" s="685"/>
      <c r="F1004" s="215"/>
    </row>
    <row r="1005" spans="5:6">
      <c r="E1005" s="685"/>
      <c r="F1005" s="215"/>
    </row>
    <row r="1006" spans="5:6">
      <c r="E1006" s="685"/>
      <c r="F1006" s="215"/>
    </row>
    <row r="1007" spans="5:6">
      <c r="E1007" s="685"/>
      <c r="F1007" s="215"/>
    </row>
    <row r="1008" spans="5:6">
      <c r="E1008" s="685"/>
      <c r="F1008" s="215"/>
    </row>
    <row r="1009" spans="5:6">
      <c r="E1009" s="685"/>
      <c r="F1009" s="215"/>
    </row>
    <row r="1010" spans="5:6">
      <c r="E1010" s="685"/>
      <c r="F1010" s="215"/>
    </row>
    <row r="1011" spans="5:6">
      <c r="E1011" s="685"/>
      <c r="F1011" s="215"/>
    </row>
    <row r="1012" spans="5:6">
      <c r="E1012" s="685"/>
      <c r="F1012" s="215"/>
    </row>
    <row r="1013" spans="5:6">
      <c r="E1013" s="685"/>
      <c r="F1013" s="215"/>
    </row>
    <row r="1014" spans="5:6">
      <c r="E1014" s="685"/>
      <c r="F1014" s="215"/>
    </row>
    <row r="1015" spans="5:6">
      <c r="E1015" s="685"/>
      <c r="F1015" s="215"/>
    </row>
    <row r="1016" spans="5:6">
      <c r="E1016" s="685"/>
      <c r="F1016" s="215"/>
    </row>
    <row r="1017" spans="5:6">
      <c r="E1017" s="685"/>
      <c r="F1017" s="215"/>
    </row>
    <row r="1018" spans="5:6">
      <c r="E1018" s="685"/>
      <c r="F1018" s="215"/>
    </row>
    <row r="1019" spans="5:6">
      <c r="E1019" s="685"/>
      <c r="F1019" s="215"/>
    </row>
    <row r="1020" spans="5:6">
      <c r="E1020" s="685"/>
      <c r="F1020" s="215"/>
    </row>
    <row r="1021" spans="5:6">
      <c r="E1021" s="685"/>
      <c r="F1021" s="215"/>
    </row>
    <row r="1022" spans="5:6">
      <c r="E1022" s="685"/>
      <c r="F1022" s="215"/>
    </row>
    <row r="1023" spans="5:6">
      <c r="E1023" s="685"/>
      <c r="F1023" s="215"/>
    </row>
    <row r="1024" spans="5:6">
      <c r="E1024" s="685"/>
      <c r="F1024" s="215"/>
    </row>
    <row r="1025" spans="5:6">
      <c r="E1025" s="685"/>
      <c r="F1025" s="215"/>
    </row>
    <row r="1026" spans="5:6">
      <c r="E1026" s="685"/>
      <c r="F1026" s="215"/>
    </row>
    <row r="1027" spans="5:6">
      <c r="E1027" s="685"/>
      <c r="F1027" s="215"/>
    </row>
    <row r="1028" spans="5:6">
      <c r="E1028" s="685"/>
      <c r="F1028" s="215"/>
    </row>
    <row r="1029" spans="5:6">
      <c r="E1029" s="685"/>
      <c r="F1029" s="215"/>
    </row>
    <row r="1030" spans="5:6">
      <c r="E1030" s="685"/>
      <c r="F1030" s="215"/>
    </row>
    <row r="1031" spans="5:6">
      <c r="E1031" s="685"/>
      <c r="F1031" s="215"/>
    </row>
    <row r="1032" spans="5:6">
      <c r="E1032" s="685"/>
      <c r="F1032" s="215"/>
    </row>
    <row r="1033" spans="5:6">
      <c r="E1033" s="685"/>
      <c r="F1033" s="215"/>
    </row>
    <row r="1034" spans="5:6">
      <c r="E1034" s="685"/>
      <c r="F1034" s="215"/>
    </row>
    <row r="1035" spans="5:6">
      <c r="E1035" s="685"/>
      <c r="F1035" s="215"/>
    </row>
    <row r="1036" spans="5:6">
      <c r="E1036" s="685"/>
      <c r="F1036" s="215"/>
    </row>
    <row r="1037" spans="5:6">
      <c r="E1037" s="685"/>
      <c r="F1037" s="215"/>
    </row>
    <row r="1038" spans="5:6">
      <c r="E1038" s="685"/>
      <c r="F1038" s="215"/>
    </row>
    <row r="1039" spans="5:6">
      <c r="E1039" s="685"/>
      <c r="F1039" s="215"/>
    </row>
    <row r="1040" spans="5:6">
      <c r="E1040" s="685"/>
      <c r="F1040" s="215"/>
    </row>
    <row r="1041" spans="5:6">
      <c r="E1041" s="685"/>
      <c r="F1041" s="215"/>
    </row>
    <row r="1042" spans="5:6">
      <c r="E1042" s="685"/>
      <c r="F1042" s="215"/>
    </row>
    <row r="1043" spans="5:6">
      <c r="E1043" s="685"/>
      <c r="F1043" s="215"/>
    </row>
    <row r="1044" spans="5:6">
      <c r="E1044" s="685"/>
      <c r="F1044" s="215"/>
    </row>
    <row r="1045" spans="5:6">
      <c r="E1045" s="685"/>
      <c r="F1045" s="215"/>
    </row>
    <row r="1046" spans="5:6">
      <c r="E1046" s="685"/>
      <c r="F1046" s="215"/>
    </row>
    <row r="1047" spans="5:6">
      <c r="E1047" s="685"/>
      <c r="F1047" s="215"/>
    </row>
    <row r="1048" spans="5:6">
      <c r="E1048" s="685"/>
      <c r="F1048" s="215"/>
    </row>
    <row r="1049" spans="5:6">
      <c r="E1049" s="685"/>
      <c r="F1049" s="215"/>
    </row>
    <row r="1050" spans="5:6">
      <c r="E1050" s="685"/>
      <c r="F1050" s="215"/>
    </row>
    <row r="1051" spans="5:6">
      <c r="E1051" s="685"/>
      <c r="F1051" s="215"/>
    </row>
    <row r="1052" spans="5:6">
      <c r="E1052" s="685"/>
      <c r="F1052" s="215"/>
    </row>
    <row r="1053" spans="5:6">
      <c r="E1053" s="685"/>
      <c r="F1053" s="215"/>
    </row>
    <row r="1054" spans="5:6">
      <c r="E1054" s="685"/>
      <c r="F1054" s="215"/>
    </row>
    <row r="1055" spans="5:6">
      <c r="E1055" s="685"/>
      <c r="F1055" s="215"/>
    </row>
    <row r="1056" spans="5:6">
      <c r="E1056" s="685"/>
      <c r="F1056" s="215"/>
    </row>
    <row r="1057" spans="5:6">
      <c r="E1057" s="685"/>
      <c r="F1057" s="215"/>
    </row>
    <row r="1058" spans="5:6">
      <c r="E1058" s="685"/>
      <c r="F1058" s="215"/>
    </row>
    <row r="1059" spans="5:6">
      <c r="E1059" s="685"/>
      <c r="F1059" s="215"/>
    </row>
    <row r="1060" spans="5:6">
      <c r="E1060" s="685"/>
      <c r="F1060" s="215"/>
    </row>
    <row r="1061" spans="5:6">
      <c r="E1061" s="685"/>
      <c r="F1061" s="215"/>
    </row>
    <row r="1062" spans="5:6">
      <c r="E1062" s="685"/>
      <c r="F1062" s="215"/>
    </row>
    <row r="1063" spans="5:6">
      <c r="E1063" s="685"/>
      <c r="F1063" s="215"/>
    </row>
    <row r="1064" spans="5:6">
      <c r="E1064" s="685"/>
      <c r="F1064" s="215"/>
    </row>
    <row r="1065" spans="5:6">
      <c r="E1065" s="685"/>
      <c r="F1065" s="215"/>
    </row>
    <row r="1066" spans="5:6">
      <c r="E1066" s="685"/>
      <c r="F1066" s="215"/>
    </row>
    <row r="1067" spans="5:6">
      <c r="E1067" s="685"/>
      <c r="F1067" s="215"/>
    </row>
    <row r="1068" spans="5:6">
      <c r="E1068" s="685"/>
      <c r="F1068" s="215"/>
    </row>
    <row r="1069" spans="5:6">
      <c r="E1069" s="685"/>
      <c r="F1069" s="215"/>
    </row>
    <row r="1070" spans="5:6">
      <c r="E1070" s="685"/>
      <c r="F1070" s="215"/>
    </row>
    <row r="1071" spans="5:6">
      <c r="E1071" s="685"/>
      <c r="F1071" s="215"/>
    </row>
    <row r="1072" spans="5:6">
      <c r="E1072" s="685"/>
      <c r="F1072" s="215"/>
    </row>
    <row r="1073" spans="5:6">
      <c r="E1073" s="685"/>
      <c r="F1073" s="215"/>
    </row>
    <row r="1074" spans="5:6">
      <c r="E1074" s="685"/>
      <c r="F1074" s="215"/>
    </row>
    <row r="1075" spans="5:6">
      <c r="E1075" s="685"/>
      <c r="F1075" s="215"/>
    </row>
    <row r="1076" spans="5:6">
      <c r="E1076" s="685"/>
      <c r="F1076" s="215"/>
    </row>
    <row r="1077" spans="5:6">
      <c r="E1077" s="685"/>
      <c r="F1077" s="215"/>
    </row>
    <row r="1078" spans="5:6">
      <c r="E1078" s="685"/>
      <c r="F1078" s="215"/>
    </row>
    <row r="1079" spans="5:6">
      <c r="E1079" s="685"/>
      <c r="F1079" s="215"/>
    </row>
    <row r="1080" spans="5:6">
      <c r="E1080" s="685"/>
      <c r="F1080" s="215"/>
    </row>
    <row r="1081" spans="5:6">
      <c r="E1081" s="685"/>
      <c r="F1081" s="215"/>
    </row>
    <row r="1082" spans="5:6">
      <c r="E1082" s="685"/>
      <c r="F1082" s="215"/>
    </row>
  </sheetData>
  <dataConsolidate/>
  <mergeCells count="25">
    <mergeCell ref="B9:F9"/>
    <mergeCell ref="B1:F1"/>
    <mergeCell ref="B2:F2"/>
    <mergeCell ref="B3:F3"/>
    <mergeCell ref="B4:F4"/>
    <mergeCell ref="B6:B8"/>
    <mergeCell ref="B86:F86"/>
    <mergeCell ref="B13:F13"/>
    <mergeCell ref="B16:F16"/>
    <mergeCell ref="B19:F19"/>
    <mergeCell ref="B22:F22"/>
    <mergeCell ref="B38:F38"/>
    <mergeCell ref="B51:F51"/>
    <mergeCell ref="B59:F59"/>
    <mergeCell ref="B67:F67"/>
    <mergeCell ref="B74:F74"/>
    <mergeCell ref="B79:F79"/>
    <mergeCell ref="B83:F83"/>
    <mergeCell ref="B115:F115"/>
    <mergeCell ref="B92:F92"/>
    <mergeCell ref="B95:F95"/>
    <mergeCell ref="B98:F98"/>
    <mergeCell ref="B105:F105"/>
    <mergeCell ref="B110:F110"/>
    <mergeCell ref="B113:F113"/>
  </mergeCells>
  <pageMargins left="0.42" right="0.28000000000000003" top="0.7" bottom="0.55118110236220474" header="0.45" footer="0.27559055118110237"/>
  <pageSetup paperSize="9" scale="58" fitToHeight="11" orientation="portrait" r:id="rId1"/>
  <headerFooter alignWithMargins="0">
    <oddFooter>&amp;Rстр &amp;P из &amp;N</oddFooter>
  </headerFooter>
  <rowBreaks count="1" manualBreakCount="1">
    <brk id="73" min="1" max="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122"/>
  <sheetViews>
    <sheetView showGridLines="0" view="pageBreakPreview" topLeftCell="B1" zoomScale="70" zoomScaleNormal="70" zoomScaleSheetLayoutView="70" workbookViewId="0">
      <selection activeCell="B1" sqref="B1:N1"/>
    </sheetView>
  </sheetViews>
  <sheetFormatPr defaultColWidth="9.140625" defaultRowHeight="12.75"/>
  <cols>
    <col min="1" max="1" width="10.5703125" style="948" hidden="1" customWidth="1"/>
    <col min="2" max="2" width="12.7109375" style="867" customWidth="1"/>
    <col min="3" max="12" width="12.7109375" style="183" customWidth="1"/>
    <col min="13" max="13" width="12.7109375" style="439" customWidth="1"/>
    <col min="14" max="14" width="12.7109375" style="780" customWidth="1"/>
    <col min="15" max="15" width="9.140625" style="2"/>
    <col min="16" max="238" width="9.140625" style="183"/>
    <col min="239" max="239" width="8" style="183" customWidth="1"/>
    <col min="240" max="241" width="7.5703125" style="183" customWidth="1"/>
    <col min="242" max="243" width="34.140625" style="183" customWidth="1"/>
    <col min="244" max="244" width="8.5703125" style="183" customWidth="1"/>
    <col min="245" max="245" width="7.5703125" style="183" customWidth="1"/>
    <col min="246" max="246" width="8.5703125" style="183" customWidth="1"/>
    <col min="247" max="247" width="8.42578125" style="183" customWidth="1"/>
    <col min="248" max="248" width="8" style="183" customWidth="1"/>
    <col min="249" max="250" width="10.140625" style="183" customWidth="1"/>
    <col min="251" max="251" width="10" style="183" customWidth="1"/>
    <col min="252" max="252" width="0" style="183" hidden="1" customWidth="1"/>
    <col min="253" max="254" width="9.28515625" style="183" customWidth="1"/>
    <col min="255" max="258" width="9.140625" style="183" customWidth="1"/>
    <col min="259" max="259" width="14.5703125" style="183" bestFit="1" customWidth="1"/>
    <col min="260" max="494" width="9.140625" style="183"/>
    <col min="495" max="495" width="8" style="183" customWidth="1"/>
    <col min="496" max="497" width="7.5703125" style="183" customWidth="1"/>
    <col min="498" max="499" width="34.140625" style="183" customWidth="1"/>
    <col min="500" max="500" width="8.5703125" style="183" customWidth="1"/>
    <col min="501" max="501" width="7.5703125" style="183" customWidth="1"/>
    <col min="502" max="502" width="8.5703125" style="183" customWidth="1"/>
    <col min="503" max="503" width="8.42578125" style="183" customWidth="1"/>
    <col min="504" max="504" width="8" style="183" customWidth="1"/>
    <col min="505" max="506" width="10.140625" style="183" customWidth="1"/>
    <col min="507" max="507" width="10" style="183" customWidth="1"/>
    <col min="508" max="508" width="0" style="183" hidden="1" customWidth="1"/>
    <col min="509" max="510" width="9.28515625" style="183" customWidth="1"/>
    <col min="511" max="514" width="9.140625" style="183" customWidth="1"/>
    <col min="515" max="515" width="14.5703125" style="183" bestFit="1" customWidth="1"/>
    <col min="516" max="750" width="9.140625" style="183"/>
    <col min="751" max="751" width="8" style="183" customWidth="1"/>
    <col min="752" max="753" width="7.5703125" style="183" customWidth="1"/>
    <col min="754" max="755" width="34.140625" style="183" customWidth="1"/>
    <col min="756" max="756" width="8.5703125" style="183" customWidth="1"/>
    <col min="757" max="757" width="7.5703125" style="183" customWidth="1"/>
    <col min="758" max="758" width="8.5703125" style="183" customWidth="1"/>
    <col min="759" max="759" width="8.42578125" style="183" customWidth="1"/>
    <col min="760" max="760" width="8" style="183" customWidth="1"/>
    <col min="761" max="762" width="10.140625" style="183" customWidth="1"/>
    <col min="763" max="763" width="10" style="183" customWidth="1"/>
    <col min="764" max="764" width="0" style="183" hidden="1" customWidth="1"/>
    <col min="765" max="766" width="9.28515625" style="183" customWidth="1"/>
    <col min="767" max="770" width="9.140625" style="183" customWidth="1"/>
    <col min="771" max="771" width="14.5703125" style="183" bestFit="1" customWidth="1"/>
    <col min="772" max="1006" width="9.140625" style="183"/>
    <col min="1007" max="1007" width="8" style="183" customWidth="1"/>
    <col min="1008" max="1009" width="7.5703125" style="183" customWidth="1"/>
    <col min="1010" max="1011" width="34.140625" style="183" customWidth="1"/>
    <col min="1012" max="1012" width="8.5703125" style="183" customWidth="1"/>
    <col min="1013" max="1013" width="7.5703125" style="183" customWidth="1"/>
    <col min="1014" max="1014" width="8.5703125" style="183" customWidth="1"/>
    <col min="1015" max="1015" width="8.42578125" style="183" customWidth="1"/>
    <col min="1016" max="1016" width="8" style="183" customWidth="1"/>
    <col min="1017" max="1018" width="10.140625" style="183" customWidth="1"/>
    <col min="1019" max="1019" width="10" style="183" customWidth="1"/>
    <col min="1020" max="1020" width="0" style="183" hidden="1" customWidth="1"/>
    <col min="1021" max="1022" width="9.28515625" style="183" customWidth="1"/>
    <col min="1023" max="1026" width="9.140625" style="183" customWidth="1"/>
    <col min="1027" max="1027" width="14.5703125" style="183" bestFit="1" customWidth="1"/>
    <col min="1028" max="1262" width="9.140625" style="183"/>
    <col min="1263" max="1263" width="8" style="183" customWidth="1"/>
    <col min="1264" max="1265" width="7.5703125" style="183" customWidth="1"/>
    <col min="1266" max="1267" width="34.140625" style="183" customWidth="1"/>
    <col min="1268" max="1268" width="8.5703125" style="183" customWidth="1"/>
    <col min="1269" max="1269" width="7.5703125" style="183" customWidth="1"/>
    <col min="1270" max="1270" width="8.5703125" style="183" customWidth="1"/>
    <col min="1271" max="1271" width="8.42578125" style="183" customWidth="1"/>
    <col min="1272" max="1272" width="8" style="183" customWidth="1"/>
    <col min="1273" max="1274" width="10.140625" style="183" customWidth="1"/>
    <col min="1275" max="1275" width="10" style="183" customWidth="1"/>
    <col min="1276" max="1276" width="0" style="183" hidden="1" customWidth="1"/>
    <col min="1277" max="1278" width="9.28515625" style="183" customWidth="1"/>
    <col min="1279" max="1282" width="9.140625" style="183" customWidth="1"/>
    <col min="1283" max="1283" width="14.5703125" style="183" bestFit="1" customWidth="1"/>
    <col min="1284" max="1518" width="9.140625" style="183"/>
    <col min="1519" max="1519" width="8" style="183" customWidth="1"/>
    <col min="1520" max="1521" width="7.5703125" style="183" customWidth="1"/>
    <col min="1522" max="1523" width="34.140625" style="183" customWidth="1"/>
    <col min="1524" max="1524" width="8.5703125" style="183" customWidth="1"/>
    <col min="1525" max="1525" width="7.5703125" style="183" customWidth="1"/>
    <col min="1526" max="1526" width="8.5703125" style="183" customWidth="1"/>
    <col min="1527" max="1527" width="8.42578125" style="183" customWidth="1"/>
    <col min="1528" max="1528" width="8" style="183" customWidth="1"/>
    <col min="1529" max="1530" width="10.140625" style="183" customWidth="1"/>
    <col min="1531" max="1531" width="10" style="183" customWidth="1"/>
    <col min="1532" max="1532" width="0" style="183" hidden="1" customWidth="1"/>
    <col min="1533" max="1534" width="9.28515625" style="183" customWidth="1"/>
    <col min="1535" max="1538" width="9.140625" style="183" customWidth="1"/>
    <col min="1539" max="1539" width="14.5703125" style="183" bestFit="1" customWidth="1"/>
    <col min="1540" max="1774" width="9.140625" style="183"/>
    <col min="1775" max="1775" width="8" style="183" customWidth="1"/>
    <col min="1776" max="1777" width="7.5703125" style="183" customWidth="1"/>
    <col min="1778" max="1779" width="34.140625" style="183" customWidth="1"/>
    <col min="1780" max="1780" width="8.5703125" style="183" customWidth="1"/>
    <col min="1781" max="1781" width="7.5703125" style="183" customWidth="1"/>
    <col min="1782" max="1782" width="8.5703125" style="183" customWidth="1"/>
    <col min="1783" max="1783" width="8.42578125" style="183" customWidth="1"/>
    <col min="1784" max="1784" width="8" style="183" customWidth="1"/>
    <col min="1785" max="1786" width="10.140625" style="183" customWidth="1"/>
    <col min="1787" max="1787" width="10" style="183" customWidth="1"/>
    <col min="1788" max="1788" width="0" style="183" hidden="1" customWidth="1"/>
    <col min="1789" max="1790" width="9.28515625" style="183" customWidth="1"/>
    <col min="1791" max="1794" width="9.140625" style="183" customWidth="1"/>
    <col min="1795" max="1795" width="14.5703125" style="183" bestFit="1" customWidth="1"/>
    <col min="1796" max="2030" width="9.140625" style="183"/>
    <col min="2031" max="2031" width="8" style="183" customWidth="1"/>
    <col min="2032" max="2033" width="7.5703125" style="183" customWidth="1"/>
    <col min="2034" max="2035" width="34.140625" style="183" customWidth="1"/>
    <col min="2036" max="2036" width="8.5703125" style="183" customWidth="1"/>
    <col min="2037" max="2037" width="7.5703125" style="183" customWidth="1"/>
    <col min="2038" max="2038" width="8.5703125" style="183" customWidth="1"/>
    <col min="2039" max="2039" width="8.42578125" style="183" customWidth="1"/>
    <col min="2040" max="2040" width="8" style="183" customWidth="1"/>
    <col min="2041" max="2042" width="10.140625" style="183" customWidth="1"/>
    <col min="2043" max="2043" width="10" style="183" customWidth="1"/>
    <col min="2044" max="2044" width="0" style="183" hidden="1" customWidth="1"/>
    <col min="2045" max="2046" width="9.28515625" style="183" customWidth="1"/>
    <col min="2047" max="2050" width="9.140625" style="183" customWidth="1"/>
    <col min="2051" max="2051" width="14.5703125" style="183" bestFit="1" customWidth="1"/>
    <col min="2052" max="2286" width="9.140625" style="183"/>
    <col min="2287" max="2287" width="8" style="183" customWidth="1"/>
    <col min="2288" max="2289" width="7.5703125" style="183" customWidth="1"/>
    <col min="2290" max="2291" width="34.140625" style="183" customWidth="1"/>
    <col min="2292" max="2292" width="8.5703125" style="183" customWidth="1"/>
    <col min="2293" max="2293" width="7.5703125" style="183" customWidth="1"/>
    <col min="2294" max="2294" width="8.5703125" style="183" customWidth="1"/>
    <col min="2295" max="2295" width="8.42578125" style="183" customWidth="1"/>
    <col min="2296" max="2296" width="8" style="183" customWidth="1"/>
    <col min="2297" max="2298" width="10.140625" style="183" customWidth="1"/>
    <col min="2299" max="2299" width="10" style="183" customWidth="1"/>
    <col min="2300" max="2300" width="0" style="183" hidden="1" customWidth="1"/>
    <col min="2301" max="2302" width="9.28515625" style="183" customWidth="1"/>
    <col min="2303" max="2306" width="9.140625" style="183" customWidth="1"/>
    <col min="2307" max="2307" width="14.5703125" style="183" bestFit="1" customWidth="1"/>
    <col min="2308" max="2542" width="9.140625" style="183"/>
    <col min="2543" max="2543" width="8" style="183" customWidth="1"/>
    <col min="2544" max="2545" width="7.5703125" style="183" customWidth="1"/>
    <col min="2546" max="2547" width="34.140625" style="183" customWidth="1"/>
    <col min="2548" max="2548" width="8.5703125" style="183" customWidth="1"/>
    <col min="2549" max="2549" width="7.5703125" style="183" customWidth="1"/>
    <col min="2550" max="2550" width="8.5703125" style="183" customWidth="1"/>
    <col min="2551" max="2551" width="8.42578125" style="183" customWidth="1"/>
    <col min="2552" max="2552" width="8" style="183" customWidth="1"/>
    <col min="2553" max="2554" width="10.140625" style="183" customWidth="1"/>
    <col min="2555" max="2555" width="10" style="183" customWidth="1"/>
    <col min="2556" max="2556" width="0" style="183" hidden="1" customWidth="1"/>
    <col min="2557" max="2558" width="9.28515625" style="183" customWidth="1"/>
    <col min="2559" max="2562" width="9.140625" style="183" customWidth="1"/>
    <col min="2563" max="2563" width="14.5703125" style="183" bestFit="1" customWidth="1"/>
    <col min="2564" max="2798" width="9.140625" style="183"/>
    <col min="2799" max="2799" width="8" style="183" customWidth="1"/>
    <col min="2800" max="2801" width="7.5703125" style="183" customWidth="1"/>
    <col min="2802" max="2803" width="34.140625" style="183" customWidth="1"/>
    <col min="2804" max="2804" width="8.5703125" style="183" customWidth="1"/>
    <col min="2805" max="2805" width="7.5703125" style="183" customWidth="1"/>
    <col min="2806" max="2806" width="8.5703125" style="183" customWidth="1"/>
    <col min="2807" max="2807" width="8.42578125" style="183" customWidth="1"/>
    <col min="2808" max="2808" width="8" style="183" customWidth="1"/>
    <col min="2809" max="2810" width="10.140625" style="183" customWidth="1"/>
    <col min="2811" max="2811" width="10" style="183" customWidth="1"/>
    <col min="2812" max="2812" width="0" style="183" hidden="1" customWidth="1"/>
    <col min="2813" max="2814" width="9.28515625" style="183" customWidth="1"/>
    <col min="2815" max="2818" width="9.140625" style="183" customWidth="1"/>
    <col min="2819" max="2819" width="14.5703125" style="183" bestFit="1" customWidth="1"/>
    <col min="2820" max="3054" width="9.140625" style="183"/>
    <col min="3055" max="3055" width="8" style="183" customWidth="1"/>
    <col min="3056" max="3057" width="7.5703125" style="183" customWidth="1"/>
    <col min="3058" max="3059" width="34.140625" style="183" customWidth="1"/>
    <col min="3060" max="3060" width="8.5703125" style="183" customWidth="1"/>
    <col min="3061" max="3061" width="7.5703125" style="183" customWidth="1"/>
    <col min="3062" max="3062" width="8.5703125" style="183" customWidth="1"/>
    <col min="3063" max="3063" width="8.42578125" style="183" customWidth="1"/>
    <col min="3064" max="3064" width="8" style="183" customWidth="1"/>
    <col min="3065" max="3066" width="10.140625" style="183" customWidth="1"/>
    <col min="3067" max="3067" width="10" style="183" customWidth="1"/>
    <col min="3068" max="3068" width="0" style="183" hidden="1" customWidth="1"/>
    <col min="3069" max="3070" width="9.28515625" style="183" customWidth="1"/>
    <col min="3071" max="3074" width="9.140625" style="183" customWidth="1"/>
    <col min="3075" max="3075" width="14.5703125" style="183" bestFit="1" customWidth="1"/>
    <col min="3076" max="3310" width="9.140625" style="183"/>
    <col min="3311" max="3311" width="8" style="183" customWidth="1"/>
    <col min="3312" max="3313" width="7.5703125" style="183" customWidth="1"/>
    <col min="3314" max="3315" width="34.140625" style="183" customWidth="1"/>
    <col min="3316" max="3316" width="8.5703125" style="183" customWidth="1"/>
    <col min="3317" max="3317" width="7.5703125" style="183" customWidth="1"/>
    <col min="3318" max="3318" width="8.5703125" style="183" customWidth="1"/>
    <col min="3319" max="3319" width="8.42578125" style="183" customWidth="1"/>
    <col min="3320" max="3320" width="8" style="183" customWidth="1"/>
    <col min="3321" max="3322" width="10.140625" style="183" customWidth="1"/>
    <col min="3323" max="3323" width="10" style="183" customWidth="1"/>
    <col min="3324" max="3324" width="0" style="183" hidden="1" customWidth="1"/>
    <col min="3325" max="3326" width="9.28515625" style="183" customWidth="1"/>
    <col min="3327" max="3330" width="9.140625" style="183" customWidth="1"/>
    <col min="3331" max="3331" width="14.5703125" style="183" bestFit="1" customWidth="1"/>
    <col min="3332" max="3566" width="9.140625" style="183"/>
    <col min="3567" max="3567" width="8" style="183" customWidth="1"/>
    <col min="3568" max="3569" width="7.5703125" style="183" customWidth="1"/>
    <col min="3570" max="3571" width="34.140625" style="183" customWidth="1"/>
    <col min="3572" max="3572" width="8.5703125" style="183" customWidth="1"/>
    <col min="3573" max="3573" width="7.5703125" style="183" customWidth="1"/>
    <col min="3574" max="3574" width="8.5703125" style="183" customWidth="1"/>
    <col min="3575" max="3575" width="8.42578125" style="183" customWidth="1"/>
    <col min="3576" max="3576" width="8" style="183" customWidth="1"/>
    <col min="3577" max="3578" width="10.140625" style="183" customWidth="1"/>
    <col min="3579" max="3579" width="10" style="183" customWidth="1"/>
    <col min="3580" max="3580" width="0" style="183" hidden="1" customWidth="1"/>
    <col min="3581" max="3582" width="9.28515625" style="183" customWidth="1"/>
    <col min="3583" max="3586" width="9.140625" style="183" customWidth="1"/>
    <col min="3587" max="3587" width="14.5703125" style="183" bestFit="1" customWidth="1"/>
    <col min="3588" max="3822" width="9.140625" style="183"/>
    <col min="3823" max="3823" width="8" style="183" customWidth="1"/>
    <col min="3824" max="3825" width="7.5703125" style="183" customWidth="1"/>
    <col min="3826" max="3827" width="34.140625" style="183" customWidth="1"/>
    <col min="3828" max="3828" width="8.5703125" style="183" customWidth="1"/>
    <col min="3829" max="3829" width="7.5703125" style="183" customWidth="1"/>
    <col min="3830" max="3830" width="8.5703125" style="183" customWidth="1"/>
    <col min="3831" max="3831" width="8.42578125" style="183" customWidth="1"/>
    <col min="3832" max="3832" width="8" style="183" customWidth="1"/>
    <col min="3833" max="3834" width="10.140625" style="183" customWidth="1"/>
    <col min="3835" max="3835" width="10" style="183" customWidth="1"/>
    <col min="3836" max="3836" width="0" style="183" hidden="1" customWidth="1"/>
    <col min="3837" max="3838" width="9.28515625" style="183" customWidth="1"/>
    <col min="3839" max="3842" width="9.140625" style="183" customWidth="1"/>
    <col min="3843" max="3843" width="14.5703125" style="183" bestFit="1" customWidth="1"/>
    <col min="3844" max="4078" width="9.140625" style="183"/>
    <col min="4079" max="4079" width="8" style="183" customWidth="1"/>
    <col min="4080" max="4081" width="7.5703125" style="183" customWidth="1"/>
    <col min="4082" max="4083" width="34.140625" style="183" customWidth="1"/>
    <col min="4084" max="4084" width="8.5703125" style="183" customWidth="1"/>
    <col min="4085" max="4085" width="7.5703125" style="183" customWidth="1"/>
    <col min="4086" max="4086" width="8.5703125" style="183" customWidth="1"/>
    <col min="4087" max="4087" width="8.42578125" style="183" customWidth="1"/>
    <col min="4088" max="4088" width="8" style="183" customWidth="1"/>
    <col min="4089" max="4090" width="10.140625" style="183" customWidth="1"/>
    <col min="4091" max="4091" width="10" style="183" customWidth="1"/>
    <col min="4092" max="4092" width="0" style="183" hidden="1" customWidth="1"/>
    <col min="4093" max="4094" width="9.28515625" style="183" customWidth="1"/>
    <col min="4095" max="4098" width="9.140625" style="183" customWidth="1"/>
    <col min="4099" max="4099" width="14.5703125" style="183" bestFit="1" customWidth="1"/>
    <col min="4100" max="4334" width="9.140625" style="183"/>
    <col min="4335" max="4335" width="8" style="183" customWidth="1"/>
    <col min="4336" max="4337" width="7.5703125" style="183" customWidth="1"/>
    <col min="4338" max="4339" width="34.140625" style="183" customWidth="1"/>
    <col min="4340" max="4340" width="8.5703125" style="183" customWidth="1"/>
    <col min="4341" max="4341" width="7.5703125" style="183" customWidth="1"/>
    <col min="4342" max="4342" width="8.5703125" style="183" customWidth="1"/>
    <col min="4343" max="4343" width="8.42578125" style="183" customWidth="1"/>
    <col min="4344" max="4344" width="8" style="183" customWidth="1"/>
    <col min="4345" max="4346" width="10.140625" style="183" customWidth="1"/>
    <col min="4347" max="4347" width="10" style="183" customWidth="1"/>
    <col min="4348" max="4348" width="0" style="183" hidden="1" customWidth="1"/>
    <col min="4349" max="4350" width="9.28515625" style="183" customWidth="1"/>
    <col min="4351" max="4354" width="9.140625" style="183" customWidth="1"/>
    <col min="4355" max="4355" width="14.5703125" style="183" bestFit="1" customWidth="1"/>
    <col min="4356" max="4590" width="9.140625" style="183"/>
    <col min="4591" max="4591" width="8" style="183" customWidth="1"/>
    <col min="4592" max="4593" width="7.5703125" style="183" customWidth="1"/>
    <col min="4594" max="4595" width="34.140625" style="183" customWidth="1"/>
    <col min="4596" max="4596" width="8.5703125" style="183" customWidth="1"/>
    <col min="4597" max="4597" width="7.5703125" style="183" customWidth="1"/>
    <col min="4598" max="4598" width="8.5703125" style="183" customWidth="1"/>
    <col min="4599" max="4599" width="8.42578125" style="183" customWidth="1"/>
    <col min="4600" max="4600" width="8" style="183" customWidth="1"/>
    <col min="4601" max="4602" width="10.140625" style="183" customWidth="1"/>
    <col min="4603" max="4603" width="10" style="183" customWidth="1"/>
    <col min="4604" max="4604" width="0" style="183" hidden="1" customWidth="1"/>
    <col min="4605" max="4606" width="9.28515625" style="183" customWidth="1"/>
    <col min="4607" max="4610" width="9.140625" style="183" customWidth="1"/>
    <col min="4611" max="4611" width="14.5703125" style="183" bestFit="1" customWidth="1"/>
    <col min="4612" max="4846" width="9.140625" style="183"/>
    <col min="4847" max="4847" width="8" style="183" customWidth="1"/>
    <col min="4848" max="4849" width="7.5703125" style="183" customWidth="1"/>
    <col min="4850" max="4851" width="34.140625" style="183" customWidth="1"/>
    <col min="4852" max="4852" width="8.5703125" style="183" customWidth="1"/>
    <col min="4853" max="4853" width="7.5703125" style="183" customWidth="1"/>
    <col min="4854" max="4854" width="8.5703125" style="183" customWidth="1"/>
    <col min="4855" max="4855" width="8.42578125" style="183" customWidth="1"/>
    <col min="4856" max="4856" width="8" style="183" customWidth="1"/>
    <col min="4857" max="4858" width="10.140625" style="183" customWidth="1"/>
    <col min="4859" max="4859" width="10" style="183" customWidth="1"/>
    <col min="4860" max="4860" width="0" style="183" hidden="1" customWidth="1"/>
    <col min="4861" max="4862" width="9.28515625" style="183" customWidth="1"/>
    <col min="4863" max="4866" width="9.140625" style="183" customWidth="1"/>
    <col min="4867" max="4867" width="14.5703125" style="183" bestFit="1" customWidth="1"/>
    <col min="4868" max="5102" width="9.140625" style="183"/>
    <col min="5103" max="5103" width="8" style="183" customWidth="1"/>
    <col min="5104" max="5105" width="7.5703125" style="183" customWidth="1"/>
    <col min="5106" max="5107" width="34.140625" style="183" customWidth="1"/>
    <col min="5108" max="5108" width="8.5703125" style="183" customWidth="1"/>
    <col min="5109" max="5109" width="7.5703125" style="183" customWidth="1"/>
    <col min="5110" max="5110" width="8.5703125" style="183" customWidth="1"/>
    <col min="5111" max="5111" width="8.42578125" style="183" customWidth="1"/>
    <col min="5112" max="5112" width="8" style="183" customWidth="1"/>
    <col min="5113" max="5114" width="10.140625" style="183" customWidth="1"/>
    <col min="5115" max="5115" width="10" style="183" customWidth="1"/>
    <col min="5116" max="5116" width="0" style="183" hidden="1" customWidth="1"/>
    <col min="5117" max="5118" width="9.28515625" style="183" customWidth="1"/>
    <col min="5119" max="5122" width="9.140625" style="183" customWidth="1"/>
    <col min="5123" max="5123" width="14.5703125" style="183" bestFit="1" customWidth="1"/>
    <col min="5124" max="5358" width="9.140625" style="183"/>
    <col min="5359" max="5359" width="8" style="183" customWidth="1"/>
    <col min="5360" max="5361" width="7.5703125" style="183" customWidth="1"/>
    <col min="5362" max="5363" width="34.140625" style="183" customWidth="1"/>
    <col min="5364" max="5364" width="8.5703125" style="183" customWidth="1"/>
    <col min="5365" max="5365" width="7.5703125" style="183" customWidth="1"/>
    <col min="5366" max="5366" width="8.5703125" style="183" customWidth="1"/>
    <col min="5367" max="5367" width="8.42578125" style="183" customWidth="1"/>
    <col min="5368" max="5368" width="8" style="183" customWidth="1"/>
    <col min="5369" max="5370" width="10.140625" style="183" customWidth="1"/>
    <col min="5371" max="5371" width="10" style="183" customWidth="1"/>
    <col min="5372" max="5372" width="0" style="183" hidden="1" customWidth="1"/>
    <col min="5373" max="5374" width="9.28515625" style="183" customWidth="1"/>
    <col min="5375" max="5378" width="9.140625" style="183" customWidth="1"/>
    <col min="5379" max="5379" width="14.5703125" style="183" bestFit="1" customWidth="1"/>
    <col min="5380" max="5614" width="9.140625" style="183"/>
    <col min="5615" max="5615" width="8" style="183" customWidth="1"/>
    <col min="5616" max="5617" width="7.5703125" style="183" customWidth="1"/>
    <col min="5618" max="5619" width="34.140625" style="183" customWidth="1"/>
    <col min="5620" max="5620" width="8.5703125" style="183" customWidth="1"/>
    <col min="5621" max="5621" width="7.5703125" style="183" customWidth="1"/>
    <col min="5622" max="5622" width="8.5703125" style="183" customWidth="1"/>
    <col min="5623" max="5623" width="8.42578125" style="183" customWidth="1"/>
    <col min="5624" max="5624" width="8" style="183" customWidth="1"/>
    <col min="5625" max="5626" width="10.140625" style="183" customWidth="1"/>
    <col min="5627" max="5627" width="10" style="183" customWidth="1"/>
    <col min="5628" max="5628" width="0" style="183" hidden="1" customWidth="1"/>
    <col min="5629" max="5630" width="9.28515625" style="183" customWidth="1"/>
    <col min="5631" max="5634" width="9.140625" style="183" customWidth="1"/>
    <col min="5635" max="5635" width="14.5703125" style="183" bestFit="1" customWidth="1"/>
    <col min="5636" max="5870" width="9.140625" style="183"/>
    <col min="5871" max="5871" width="8" style="183" customWidth="1"/>
    <col min="5872" max="5873" width="7.5703125" style="183" customWidth="1"/>
    <col min="5874" max="5875" width="34.140625" style="183" customWidth="1"/>
    <col min="5876" max="5876" width="8.5703125" style="183" customWidth="1"/>
    <col min="5877" max="5877" width="7.5703125" style="183" customWidth="1"/>
    <col min="5878" max="5878" width="8.5703125" style="183" customWidth="1"/>
    <col min="5879" max="5879" width="8.42578125" style="183" customWidth="1"/>
    <col min="5880" max="5880" width="8" style="183" customWidth="1"/>
    <col min="5881" max="5882" width="10.140625" style="183" customWidth="1"/>
    <col min="5883" max="5883" width="10" style="183" customWidth="1"/>
    <col min="5884" max="5884" width="0" style="183" hidden="1" customWidth="1"/>
    <col min="5885" max="5886" width="9.28515625" style="183" customWidth="1"/>
    <col min="5887" max="5890" width="9.140625" style="183" customWidth="1"/>
    <col min="5891" max="5891" width="14.5703125" style="183" bestFit="1" customWidth="1"/>
    <col min="5892" max="6126" width="9.140625" style="183"/>
    <col min="6127" max="6127" width="8" style="183" customWidth="1"/>
    <col min="6128" max="6129" width="7.5703125" style="183" customWidth="1"/>
    <col min="6130" max="6131" width="34.140625" style="183" customWidth="1"/>
    <col min="6132" max="6132" width="8.5703125" style="183" customWidth="1"/>
    <col min="6133" max="6133" width="7.5703125" style="183" customWidth="1"/>
    <col min="6134" max="6134" width="8.5703125" style="183" customWidth="1"/>
    <col min="6135" max="6135" width="8.42578125" style="183" customWidth="1"/>
    <col min="6136" max="6136" width="8" style="183" customWidth="1"/>
    <col min="6137" max="6138" width="10.140625" style="183" customWidth="1"/>
    <col min="6139" max="6139" width="10" style="183" customWidth="1"/>
    <col min="6140" max="6140" width="0" style="183" hidden="1" customWidth="1"/>
    <col min="6141" max="6142" width="9.28515625" style="183" customWidth="1"/>
    <col min="6143" max="6146" width="9.140625" style="183" customWidth="1"/>
    <col min="6147" max="6147" width="14.5703125" style="183" bestFit="1" customWidth="1"/>
    <col min="6148" max="6382" width="9.140625" style="183"/>
    <col min="6383" max="6383" width="8" style="183" customWidth="1"/>
    <col min="6384" max="6385" width="7.5703125" style="183" customWidth="1"/>
    <col min="6386" max="6387" width="34.140625" style="183" customWidth="1"/>
    <col min="6388" max="6388" width="8.5703125" style="183" customWidth="1"/>
    <col min="6389" max="6389" width="7.5703125" style="183" customWidth="1"/>
    <col min="6390" max="6390" width="8.5703125" style="183" customWidth="1"/>
    <col min="6391" max="6391" width="8.42578125" style="183" customWidth="1"/>
    <col min="6392" max="6392" width="8" style="183" customWidth="1"/>
    <col min="6393" max="6394" width="10.140625" style="183" customWidth="1"/>
    <col min="6395" max="6395" width="10" style="183" customWidth="1"/>
    <col min="6396" max="6396" width="0" style="183" hidden="1" customWidth="1"/>
    <col min="6397" max="6398" width="9.28515625" style="183" customWidth="1"/>
    <col min="6399" max="6402" width="9.140625" style="183" customWidth="1"/>
    <col min="6403" max="6403" width="14.5703125" style="183" bestFit="1" customWidth="1"/>
    <col min="6404" max="6638" width="9.140625" style="183"/>
    <col min="6639" max="6639" width="8" style="183" customWidth="1"/>
    <col min="6640" max="6641" width="7.5703125" style="183" customWidth="1"/>
    <col min="6642" max="6643" width="34.140625" style="183" customWidth="1"/>
    <col min="6644" max="6644" width="8.5703125" style="183" customWidth="1"/>
    <col min="6645" max="6645" width="7.5703125" style="183" customWidth="1"/>
    <col min="6646" max="6646" width="8.5703125" style="183" customWidth="1"/>
    <col min="6647" max="6647" width="8.42578125" style="183" customWidth="1"/>
    <col min="6648" max="6648" width="8" style="183" customWidth="1"/>
    <col min="6649" max="6650" width="10.140625" style="183" customWidth="1"/>
    <col min="6651" max="6651" width="10" style="183" customWidth="1"/>
    <col min="6652" max="6652" width="0" style="183" hidden="1" customWidth="1"/>
    <col min="6653" max="6654" width="9.28515625" style="183" customWidth="1"/>
    <col min="6655" max="6658" width="9.140625" style="183" customWidth="1"/>
    <col min="6659" max="6659" width="14.5703125" style="183" bestFit="1" customWidth="1"/>
    <col min="6660" max="6894" width="9.140625" style="183"/>
    <col min="6895" max="6895" width="8" style="183" customWidth="1"/>
    <col min="6896" max="6897" width="7.5703125" style="183" customWidth="1"/>
    <col min="6898" max="6899" width="34.140625" style="183" customWidth="1"/>
    <col min="6900" max="6900" width="8.5703125" style="183" customWidth="1"/>
    <col min="6901" max="6901" width="7.5703125" style="183" customWidth="1"/>
    <col min="6902" max="6902" width="8.5703125" style="183" customWidth="1"/>
    <col min="6903" max="6903" width="8.42578125" style="183" customWidth="1"/>
    <col min="6904" max="6904" width="8" style="183" customWidth="1"/>
    <col min="6905" max="6906" width="10.140625" style="183" customWidth="1"/>
    <col min="6907" max="6907" width="10" style="183" customWidth="1"/>
    <col min="6908" max="6908" width="0" style="183" hidden="1" customWidth="1"/>
    <col min="6909" max="6910" width="9.28515625" style="183" customWidth="1"/>
    <col min="6911" max="6914" width="9.140625" style="183" customWidth="1"/>
    <col min="6915" max="6915" width="14.5703125" style="183" bestFit="1" customWidth="1"/>
    <col min="6916" max="7150" width="9.140625" style="183"/>
    <col min="7151" max="7151" width="8" style="183" customWidth="1"/>
    <col min="7152" max="7153" width="7.5703125" style="183" customWidth="1"/>
    <col min="7154" max="7155" width="34.140625" style="183" customWidth="1"/>
    <col min="7156" max="7156" width="8.5703125" style="183" customWidth="1"/>
    <col min="7157" max="7157" width="7.5703125" style="183" customWidth="1"/>
    <col min="7158" max="7158" width="8.5703125" style="183" customWidth="1"/>
    <col min="7159" max="7159" width="8.42578125" style="183" customWidth="1"/>
    <col min="7160" max="7160" width="8" style="183" customWidth="1"/>
    <col min="7161" max="7162" width="10.140625" style="183" customWidth="1"/>
    <col min="7163" max="7163" width="10" style="183" customWidth="1"/>
    <col min="7164" max="7164" width="0" style="183" hidden="1" customWidth="1"/>
    <col min="7165" max="7166" width="9.28515625" style="183" customWidth="1"/>
    <col min="7167" max="7170" width="9.140625" style="183" customWidth="1"/>
    <col min="7171" max="7171" width="14.5703125" style="183" bestFit="1" customWidth="1"/>
    <col min="7172" max="7406" width="9.140625" style="183"/>
    <col min="7407" max="7407" width="8" style="183" customWidth="1"/>
    <col min="7408" max="7409" width="7.5703125" style="183" customWidth="1"/>
    <col min="7410" max="7411" width="34.140625" style="183" customWidth="1"/>
    <col min="7412" max="7412" width="8.5703125" style="183" customWidth="1"/>
    <col min="7413" max="7413" width="7.5703125" style="183" customWidth="1"/>
    <col min="7414" max="7414" width="8.5703125" style="183" customWidth="1"/>
    <col min="7415" max="7415" width="8.42578125" style="183" customWidth="1"/>
    <col min="7416" max="7416" width="8" style="183" customWidth="1"/>
    <col min="7417" max="7418" width="10.140625" style="183" customWidth="1"/>
    <col min="7419" max="7419" width="10" style="183" customWidth="1"/>
    <col min="7420" max="7420" width="0" style="183" hidden="1" customWidth="1"/>
    <col min="7421" max="7422" width="9.28515625" style="183" customWidth="1"/>
    <col min="7423" max="7426" width="9.140625" style="183" customWidth="1"/>
    <col min="7427" max="7427" width="14.5703125" style="183" bestFit="1" customWidth="1"/>
    <col min="7428" max="7662" width="9.140625" style="183"/>
    <col min="7663" max="7663" width="8" style="183" customWidth="1"/>
    <col min="7664" max="7665" width="7.5703125" style="183" customWidth="1"/>
    <col min="7666" max="7667" width="34.140625" style="183" customWidth="1"/>
    <col min="7668" max="7668" width="8.5703125" style="183" customWidth="1"/>
    <col min="7669" max="7669" width="7.5703125" style="183" customWidth="1"/>
    <col min="7670" max="7670" width="8.5703125" style="183" customWidth="1"/>
    <col min="7671" max="7671" width="8.42578125" style="183" customWidth="1"/>
    <col min="7672" max="7672" width="8" style="183" customWidth="1"/>
    <col min="7673" max="7674" width="10.140625" style="183" customWidth="1"/>
    <col min="7675" max="7675" width="10" style="183" customWidth="1"/>
    <col min="7676" max="7676" width="0" style="183" hidden="1" customWidth="1"/>
    <col min="7677" max="7678" width="9.28515625" style="183" customWidth="1"/>
    <col min="7679" max="7682" width="9.140625" style="183" customWidth="1"/>
    <col min="7683" max="7683" width="14.5703125" style="183" bestFit="1" customWidth="1"/>
    <col min="7684" max="7918" width="9.140625" style="183"/>
    <col min="7919" max="7919" width="8" style="183" customWidth="1"/>
    <col min="7920" max="7921" width="7.5703125" style="183" customWidth="1"/>
    <col min="7922" max="7923" width="34.140625" style="183" customWidth="1"/>
    <col min="7924" max="7924" width="8.5703125" style="183" customWidth="1"/>
    <col min="7925" max="7925" width="7.5703125" style="183" customWidth="1"/>
    <col min="7926" max="7926" width="8.5703125" style="183" customWidth="1"/>
    <col min="7927" max="7927" width="8.42578125" style="183" customWidth="1"/>
    <col min="7928" max="7928" width="8" style="183" customWidth="1"/>
    <col min="7929" max="7930" width="10.140625" style="183" customWidth="1"/>
    <col min="7931" max="7931" width="10" style="183" customWidth="1"/>
    <col min="7932" max="7932" width="0" style="183" hidden="1" customWidth="1"/>
    <col min="7933" max="7934" width="9.28515625" style="183" customWidth="1"/>
    <col min="7935" max="7938" width="9.140625" style="183" customWidth="1"/>
    <col min="7939" max="7939" width="14.5703125" style="183" bestFit="1" customWidth="1"/>
    <col min="7940" max="8174" width="9.140625" style="183"/>
    <col min="8175" max="8175" width="8" style="183" customWidth="1"/>
    <col min="8176" max="8177" width="7.5703125" style="183" customWidth="1"/>
    <col min="8178" max="8179" width="34.140625" style="183" customWidth="1"/>
    <col min="8180" max="8180" width="8.5703125" style="183" customWidth="1"/>
    <col min="8181" max="8181" width="7.5703125" style="183" customWidth="1"/>
    <col min="8182" max="8182" width="8.5703125" style="183" customWidth="1"/>
    <col min="8183" max="8183" width="8.42578125" style="183" customWidth="1"/>
    <col min="8184" max="8184" width="8" style="183" customWidth="1"/>
    <col min="8185" max="8186" width="10.140625" style="183" customWidth="1"/>
    <col min="8187" max="8187" width="10" style="183" customWidth="1"/>
    <col min="8188" max="8188" width="0" style="183" hidden="1" customWidth="1"/>
    <col min="8189" max="8190" width="9.28515625" style="183" customWidth="1"/>
    <col min="8191" max="8194" width="9.140625" style="183" customWidth="1"/>
    <col min="8195" max="8195" width="14.5703125" style="183" bestFit="1" customWidth="1"/>
    <col min="8196" max="8430" width="9.140625" style="183"/>
    <col min="8431" max="8431" width="8" style="183" customWidth="1"/>
    <col min="8432" max="8433" width="7.5703125" style="183" customWidth="1"/>
    <col min="8434" max="8435" width="34.140625" style="183" customWidth="1"/>
    <col min="8436" max="8436" width="8.5703125" style="183" customWidth="1"/>
    <col min="8437" max="8437" width="7.5703125" style="183" customWidth="1"/>
    <col min="8438" max="8438" width="8.5703125" style="183" customWidth="1"/>
    <col min="8439" max="8439" width="8.42578125" style="183" customWidth="1"/>
    <col min="8440" max="8440" width="8" style="183" customWidth="1"/>
    <col min="8441" max="8442" width="10.140625" style="183" customWidth="1"/>
    <col min="8443" max="8443" width="10" style="183" customWidth="1"/>
    <col min="8444" max="8444" width="0" style="183" hidden="1" customWidth="1"/>
    <col min="8445" max="8446" width="9.28515625" style="183" customWidth="1"/>
    <col min="8447" max="8450" width="9.140625" style="183" customWidth="1"/>
    <col min="8451" max="8451" width="14.5703125" style="183" bestFit="1" customWidth="1"/>
    <col min="8452" max="8686" width="9.140625" style="183"/>
    <col min="8687" max="8687" width="8" style="183" customWidth="1"/>
    <col min="8688" max="8689" width="7.5703125" style="183" customWidth="1"/>
    <col min="8690" max="8691" width="34.140625" style="183" customWidth="1"/>
    <col min="8692" max="8692" width="8.5703125" style="183" customWidth="1"/>
    <col min="8693" max="8693" width="7.5703125" style="183" customWidth="1"/>
    <col min="8694" max="8694" width="8.5703125" style="183" customWidth="1"/>
    <col min="8695" max="8695" width="8.42578125" style="183" customWidth="1"/>
    <col min="8696" max="8696" width="8" style="183" customWidth="1"/>
    <col min="8697" max="8698" width="10.140625" style="183" customWidth="1"/>
    <col min="8699" max="8699" width="10" style="183" customWidth="1"/>
    <col min="8700" max="8700" width="0" style="183" hidden="1" customWidth="1"/>
    <col min="8701" max="8702" width="9.28515625" style="183" customWidth="1"/>
    <col min="8703" max="8706" width="9.140625" style="183" customWidth="1"/>
    <col min="8707" max="8707" width="14.5703125" style="183" bestFit="1" customWidth="1"/>
    <col min="8708" max="8942" width="9.140625" style="183"/>
    <col min="8943" max="8943" width="8" style="183" customWidth="1"/>
    <col min="8944" max="8945" width="7.5703125" style="183" customWidth="1"/>
    <col min="8946" max="8947" width="34.140625" style="183" customWidth="1"/>
    <col min="8948" max="8948" width="8.5703125" style="183" customWidth="1"/>
    <col min="8949" max="8949" width="7.5703125" style="183" customWidth="1"/>
    <col min="8950" max="8950" width="8.5703125" style="183" customWidth="1"/>
    <col min="8951" max="8951" width="8.42578125" style="183" customWidth="1"/>
    <col min="8952" max="8952" width="8" style="183" customWidth="1"/>
    <col min="8953" max="8954" width="10.140625" style="183" customWidth="1"/>
    <col min="8955" max="8955" width="10" style="183" customWidth="1"/>
    <col min="8956" max="8956" width="0" style="183" hidden="1" customWidth="1"/>
    <col min="8957" max="8958" width="9.28515625" style="183" customWidth="1"/>
    <col min="8959" max="8962" width="9.140625" style="183" customWidth="1"/>
    <col min="8963" max="8963" width="14.5703125" style="183" bestFit="1" customWidth="1"/>
    <col min="8964" max="9198" width="9.140625" style="183"/>
    <col min="9199" max="9199" width="8" style="183" customWidth="1"/>
    <col min="9200" max="9201" width="7.5703125" style="183" customWidth="1"/>
    <col min="9202" max="9203" width="34.140625" style="183" customWidth="1"/>
    <col min="9204" max="9204" width="8.5703125" style="183" customWidth="1"/>
    <col min="9205" max="9205" width="7.5703125" style="183" customWidth="1"/>
    <col min="9206" max="9206" width="8.5703125" style="183" customWidth="1"/>
    <col min="9207" max="9207" width="8.42578125" style="183" customWidth="1"/>
    <col min="9208" max="9208" width="8" style="183" customWidth="1"/>
    <col min="9209" max="9210" width="10.140625" style="183" customWidth="1"/>
    <col min="9211" max="9211" width="10" style="183" customWidth="1"/>
    <col min="9212" max="9212" width="0" style="183" hidden="1" customWidth="1"/>
    <col min="9213" max="9214" width="9.28515625" style="183" customWidth="1"/>
    <col min="9215" max="9218" width="9.140625" style="183" customWidth="1"/>
    <col min="9219" max="9219" width="14.5703125" style="183" bestFit="1" customWidth="1"/>
    <col min="9220" max="9454" width="9.140625" style="183"/>
    <col min="9455" max="9455" width="8" style="183" customWidth="1"/>
    <col min="9456" max="9457" width="7.5703125" style="183" customWidth="1"/>
    <col min="9458" max="9459" width="34.140625" style="183" customWidth="1"/>
    <col min="9460" max="9460" width="8.5703125" style="183" customWidth="1"/>
    <col min="9461" max="9461" width="7.5703125" style="183" customWidth="1"/>
    <col min="9462" max="9462" width="8.5703125" style="183" customWidth="1"/>
    <col min="9463" max="9463" width="8.42578125" style="183" customWidth="1"/>
    <col min="9464" max="9464" width="8" style="183" customWidth="1"/>
    <col min="9465" max="9466" width="10.140625" style="183" customWidth="1"/>
    <col min="9467" max="9467" width="10" style="183" customWidth="1"/>
    <col min="9468" max="9468" width="0" style="183" hidden="1" customWidth="1"/>
    <col min="9469" max="9470" width="9.28515625" style="183" customWidth="1"/>
    <col min="9471" max="9474" width="9.140625" style="183" customWidth="1"/>
    <col min="9475" max="9475" width="14.5703125" style="183" bestFit="1" customWidth="1"/>
    <col min="9476" max="9710" width="9.140625" style="183"/>
    <col min="9711" max="9711" width="8" style="183" customWidth="1"/>
    <col min="9712" max="9713" width="7.5703125" style="183" customWidth="1"/>
    <col min="9714" max="9715" width="34.140625" style="183" customWidth="1"/>
    <col min="9716" max="9716" width="8.5703125" style="183" customWidth="1"/>
    <col min="9717" max="9717" width="7.5703125" style="183" customWidth="1"/>
    <col min="9718" max="9718" width="8.5703125" style="183" customWidth="1"/>
    <col min="9719" max="9719" width="8.42578125" style="183" customWidth="1"/>
    <col min="9720" max="9720" width="8" style="183" customWidth="1"/>
    <col min="9721" max="9722" width="10.140625" style="183" customWidth="1"/>
    <col min="9723" max="9723" width="10" style="183" customWidth="1"/>
    <col min="9724" max="9724" width="0" style="183" hidden="1" customWidth="1"/>
    <col min="9725" max="9726" width="9.28515625" style="183" customWidth="1"/>
    <col min="9727" max="9730" width="9.140625" style="183" customWidth="1"/>
    <col min="9731" max="9731" width="14.5703125" style="183" bestFit="1" customWidth="1"/>
    <col min="9732" max="9966" width="9.140625" style="183"/>
    <col min="9967" max="9967" width="8" style="183" customWidth="1"/>
    <col min="9968" max="9969" width="7.5703125" style="183" customWidth="1"/>
    <col min="9970" max="9971" width="34.140625" style="183" customWidth="1"/>
    <col min="9972" max="9972" width="8.5703125" style="183" customWidth="1"/>
    <col min="9973" max="9973" width="7.5703125" style="183" customWidth="1"/>
    <col min="9974" max="9974" width="8.5703125" style="183" customWidth="1"/>
    <col min="9975" max="9975" width="8.42578125" style="183" customWidth="1"/>
    <col min="9976" max="9976" width="8" style="183" customWidth="1"/>
    <col min="9977" max="9978" width="10.140625" style="183" customWidth="1"/>
    <col min="9979" max="9979" width="10" style="183" customWidth="1"/>
    <col min="9980" max="9980" width="0" style="183" hidden="1" customWidth="1"/>
    <col min="9981" max="9982" width="9.28515625" style="183" customWidth="1"/>
    <col min="9983" max="9986" width="9.140625" style="183" customWidth="1"/>
    <col min="9987" max="9987" width="14.5703125" style="183" bestFit="1" customWidth="1"/>
    <col min="9988" max="10222" width="9.140625" style="183"/>
    <col min="10223" max="10223" width="8" style="183" customWidth="1"/>
    <col min="10224" max="10225" width="7.5703125" style="183" customWidth="1"/>
    <col min="10226" max="10227" width="34.140625" style="183" customWidth="1"/>
    <col min="10228" max="10228" width="8.5703125" style="183" customWidth="1"/>
    <col min="10229" max="10229" width="7.5703125" style="183" customWidth="1"/>
    <col min="10230" max="10230" width="8.5703125" style="183" customWidth="1"/>
    <col min="10231" max="10231" width="8.42578125" style="183" customWidth="1"/>
    <col min="10232" max="10232" width="8" style="183" customWidth="1"/>
    <col min="10233" max="10234" width="10.140625" style="183" customWidth="1"/>
    <col min="10235" max="10235" width="10" style="183" customWidth="1"/>
    <col min="10236" max="10236" width="0" style="183" hidden="1" customWidth="1"/>
    <col min="10237" max="10238" width="9.28515625" style="183" customWidth="1"/>
    <col min="10239" max="10242" width="9.140625" style="183" customWidth="1"/>
    <col min="10243" max="10243" width="14.5703125" style="183" bestFit="1" customWidth="1"/>
    <col min="10244" max="10478" width="9.140625" style="183"/>
    <col min="10479" max="10479" width="8" style="183" customWidth="1"/>
    <col min="10480" max="10481" width="7.5703125" style="183" customWidth="1"/>
    <col min="10482" max="10483" width="34.140625" style="183" customWidth="1"/>
    <col min="10484" max="10484" width="8.5703125" style="183" customWidth="1"/>
    <col min="10485" max="10485" width="7.5703125" style="183" customWidth="1"/>
    <col min="10486" max="10486" width="8.5703125" style="183" customWidth="1"/>
    <col min="10487" max="10487" width="8.42578125" style="183" customWidth="1"/>
    <col min="10488" max="10488" width="8" style="183" customWidth="1"/>
    <col min="10489" max="10490" width="10.140625" style="183" customWidth="1"/>
    <col min="10491" max="10491" width="10" style="183" customWidth="1"/>
    <col min="10492" max="10492" width="0" style="183" hidden="1" customWidth="1"/>
    <col min="10493" max="10494" width="9.28515625" style="183" customWidth="1"/>
    <col min="10495" max="10498" width="9.140625" style="183" customWidth="1"/>
    <col min="10499" max="10499" width="14.5703125" style="183" bestFit="1" customWidth="1"/>
    <col min="10500" max="10734" width="9.140625" style="183"/>
    <col min="10735" max="10735" width="8" style="183" customWidth="1"/>
    <col min="10736" max="10737" width="7.5703125" style="183" customWidth="1"/>
    <col min="10738" max="10739" width="34.140625" style="183" customWidth="1"/>
    <col min="10740" max="10740" width="8.5703125" style="183" customWidth="1"/>
    <col min="10741" max="10741" width="7.5703125" style="183" customWidth="1"/>
    <col min="10742" max="10742" width="8.5703125" style="183" customWidth="1"/>
    <col min="10743" max="10743" width="8.42578125" style="183" customWidth="1"/>
    <col min="10744" max="10744" width="8" style="183" customWidth="1"/>
    <col min="10745" max="10746" width="10.140625" style="183" customWidth="1"/>
    <col min="10747" max="10747" width="10" style="183" customWidth="1"/>
    <col min="10748" max="10748" width="0" style="183" hidden="1" customWidth="1"/>
    <col min="10749" max="10750" width="9.28515625" style="183" customWidth="1"/>
    <col min="10751" max="10754" width="9.140625" style="183" customWidth="1"/>
    <col min="10755" max="10755" width="14.5703125" style="183" bestFit="1" customWidth="1"/>
    <col min="10756" max="10990" width="9.140625" style="183"/>
    <col min="10991" max="10991" width="8" style="183" customWidth="1"/>
    <col min="10992" max="10993" width="7.5703125" style="183" customWidth="1"/>
    <col min="10994" max="10995" width="34.140625" style="183" customWidth="1"/>
    <col min="10996" max="10996" width="8.5703125" style="183" customWidth="1"/>
    <col min="10997" max="10997" width="7.5703125" style="183" customWidth="1"/>
    <col min="10998" max="10998" width="8.5703125" style="183" customWidth="1"/>
    <col min="10999" max="10999" width="8.42578125" style="183" customWidth="1"/>
    <col min="11000" max="11000" width="8" style="183" customWidth="1"/>
    <col min="11001" max="11002" width="10.140625" style="183" customWidth="1"/>
    <col min="11003" max="11003" width="10" style="183" customWidth="1"/>
    <col min="11004" max="11004" width="0" style="183" hidden="1" customWidth="1"/>
    <col min="11005" max="11006" width="9.28515625" style="183" customWidth="1"/>
    <col min="11007" max="11010" width="9.140625" style="183" customWidth="1"/>
    <col min="11011" max="11011" width="14.5703125" style="183" bestFit="1" customWidth="1"/>
    <col min="11012" max="11246" width="9.140625" style="183"/>
    <col min="11247" max="11247" width="8" style="183" customWidth="1"/>
    <col min="11248" max="11249" width="7.5703125" style="183" customWidth="1"/>
    <col min="11250" max="11251" width="34.140625" style="183" customWidth="1"/>
    <col min="11252" max="11252" width="8.5703125" style="183" customWidth="1"/>
    <col min="11253" max="11253" width="7.5703125" style="183" customWidth="1"/>
    <col min="11254" max="11254" width="8.5703125" style="183" customWidth="1"/>
    <col min="11255" max="11255" width="8.42578125" style="183" customWidth="1"/>
    <col min="11256" max="11256" width="8" style="183" customWidth="1"/>
    <col min="11257" max="11258" width="10.140625" style="183" customWidth="1"/>
    <col min="11259" max="11259" width="10" style="183" customWidth="1"/>
    <col min="11260" max="11260" width="0" style="183" hidden="1" customWidth="1"/>
    <col min="11261" max="11262" width="9.28515625" style="183" customWidth="1"/>
    <col min="11263" max="11266" width="9.140625" style="183" customWidth="1"/>
    <col min="11267" max="11267" width="14.5703125" style="183" bestFit="1" customWidth="1"/>
    <col min="11268" max="11502" width="9.140625" style="183"/>
    <col min="11503" max="11503" width="8" style="183" customWidth="1"/>
    <col min="11504" max="11505" width="7.5703125" style="183" customWidth="1"/>
    <col min="11506" max="11507" width="34.140625" style="183" customWidth="1"/>
    <col min="11508" max="11508" width="8.5703125" style="183" customWidth="1"/>
    <col min="11509" max="11509" width="7.5703125" style="183" customWidth="1"/>
    <col min="11510" max="11510" width="8.5703125" style="183" customWidth="1"/>
    <col min="11511" max="11511" width="8.42578125" style="183" customWidth="1"/>
    <col min="11512" max="11512" width="8" style="183" customWidth="1"/>
    <col min="11513" max="11514" width="10.140625" style="183" customWidth="1"/>
    <col min="11515" max="11515" width="10" style="183" customWidth="1"/>
    <col min="11516" max="11516" width="0" style="183" hidden="1" customWidth="1"/>
    <col min="11517" max="11518" width="9.28515625" style="183" customWidth="1"/>
    <col min="11519" max="11522" width="9.140625" style="183" customWidth="1"/>
    <col min="11523" max="11523" width="14.5703125" style="183" bestFit="1" customWidth="1"/>
    <col min="11524" max="11758" width="9.140625" style="183"/>
    <col min="11759" max="11759" width="8" style="183" customWidth="1"/>
    <col min="11760" max="11761" width="7.5703125" style="183" customWidth="1"/>
    <col min="11762" max="11763" width="34.140625" style="183" customWidth="1"/>
    <col min="11764" max="11764" width="8.5703125" style="183" customWidth="1"/>
    <col min="11765" max="11765" width="7.5703125" style="183" customWidth="1"/>
    <col min="11766" max="11766" width="8.5703125" style="183" customWidth="1"/>
    <col min="11767" max="11767" width="8.42578125" style="183" customWidth="1"/>
    <col min="11768" max="11768" width="8" style="183" customWidth="1"/>
    <col min="11769" max="11770" width="10.140625" style="183" customWidth="1"/>
    <col min="11771" max="11771" width="10" style="183" customWidth="1"/>
    <col min="11772" max="11772" width="0" style="183" hidden="1" customWidth="1"/>
    <col min="11773" max="11774" width="9.28515625" style="183" customWidth="1"/>
    <col min="11775" max="11778" width="9.140625" style="183" customWidth="1"/>
    <col min="11779" max="11779" width="14.5703125" style="183" bestFit="1" customWidth="1"/>
    <col min="11780" max="12014" width="9.140625" style="183"/>
    <col min="12015" max="12015" width="8" style="183" customWidth="1"/>
    <col min="12016" max="12017" width="7.5703125" style="183" customWidth="1"/>
    <col min="12018" max="12019" width="34.140625" style="183" customWidth="1"/>
    <col min="12020" max="12020" width="8.5703125" style="183" customWidth="1"/>
    <col min="12021" max="12021" width="7.5703125" style="183" customWidth="1"/>
    <col min="12022" max="12022" width="8.5703125" style="183" customWidth="1"/>
    <col min="12023" max="12023" width="8.42578125" style="183" customWidth="1"/>
    <col min="12024" max="12024" width="8" style="183" customWidth="1"/>
    <col min="12025" max="12026" width="10.140625" style="183" customWidth="1"/>
    <col min="12027" max="12027" width="10" style="183" customWidth="1"/>
    <col min="12028" max="12028" width="0" style="183" hidden="1" customWidth="1"/>
    <col min="12029" max="12030" width="9.28515625" style="183" customWidth="1"/>
    <col min="12031" max="12034" width="9.140625" style="183" customWidth="1"/>
    <col min="12035" max="12035" width="14.5703125" style="183" bestFit="1" customWidth="1"/>
    <col min="12036" max="12270" width="9.140625" style="183"/>
    <col min="12271" max="12271" width="8" style="183" customWidth="1"/>
    <col min="12272" max="12273" width="7.5703125" style="183" customWidth="1"/>
    <col min="12274" max="12275" width="34.140625" style="183" customWidth="1"/>
    <col min="12276" max="12276" width="8.5703125" style="183" customWidth="1"/>
    <col min="12277" max="12277" width="7.5703125" style="183" customWidth="1"/>
    <col min="12278" max="12278" width="8.5703125" style="183" customWidth="1"/>
    <col min="12279" max="12279" width="8.42578125" style="183" customWidth="1"/>
    <col min="12280" max="12280" width="8" style="183" customWidth="1"/>
    <col min="12281" max="12282" width="10.140625" style="183" customWidth="1"/>
    <col min="12283" max="12283" width="10" style="183" customWidth="1"/>
    <col min="12284" max="12284" width="0" style="183" hidden="1" customWidth="1"/>
    <col min="12285" max="12286" width="9.28515625" style="183" customWidth="1"/>
    <col min="12287" max="12290" width="9.140625" style="183" customWidth="1"/>
    <col min="12291" max="12291" width="14.5703125" style="183" bestFit="1" customWidth="1"/>
    <col min="12292" max="12526" width="9.140625" style="183"/>
    <col min="12527" max="12527" width="8" style="183" customWidth="1"/>
    <col min="12528" max="12529" width="7.5703125" style="183" customWidth="1"/>
    <col min="12530" max="12531" width="34.140625" style="183" customWidth="1"/>
    <col min="12532" max="12532" width="8.5703125" style="183" customWidth="1"/>
    <col min="12533" max="12533" width="7.5703125" style="183" customWidth="1"/>
    <col min="12534" max="12534" width="8.5703125" style="183" customWidth="1"/>
    <col min="12535" max="12535" width="8.42578125" style="183" customWidth="1"/>
    <col min="12536" max="12536" width="8" style="183" customWidth="1"/>
    <col min="12537" max="12538" width="10.140625" style="183" customWidth="1"/>
    <col min="12539" max="12539" width="10" style="183" customWidth="1"/>
    <col min="12540" max="12540" width="0" style="183" hidden="1" customWidth="1"/>
    <col min="12541" max="12542" width="9.28515625" style="183" customWidth="1"/>
    <col min="12543" max="12546" width="9.140625" style="183" customWidth="1"/>
    <col min="12547" max="12547" width="14.5703125" style="183" bestFit="1" customWidth="1"/>
    <col min="12548" max="12782" width="9.140625" style="183"/>
    <col min="12783" max="12783" width="8" style="183" customWidth="1"/>
    <col min="12784" max="12785" width="7.5703125" style="183" customWidth="1"/>
    <col min="12786" max="12787" width="34.140625" style="183" customWidth="1"/>
    <col min="12788" max="12788" width="8.5703125" style="183" customWidth="1"/>
    <col min="12789" max="12789" width="7.5703125" style="183" customWidth="1"/>
    <col min="12790" max="12790" width="8.5703125" style="183" customWidth="1"/>
    <col min="12791" max="12791" width="8.42578125" style="183" customWidth="1"/>
    <col min="12792" max="12792" width="8" style="183" customWidth="1"/>
    <col min="12793" max="12794" width="10.140625" style="183" customWidth="1"/>
    <col min="12795" max="12795" width="10" style="183" customWidth="1"/>
    <col min="12796" max="12796" width="0" style="183" hidden="1" customWidth="1"/>
    <col min="12797" max="12798" width="9.28515625" style="183" customWidth="1"/>
    <col min="12799" max="12802" width="9.140625" style="183" customWidth="1"/>
    <col min="12803" max="12803" width="14.5703125" style="183" bestFit="1" customWidth="1"/>
    <col min="12804" max="13038" width="9.140625" style="183"/>
    <col min="13039" max="13039" width="8" style="183" customWidth="1"/>
    <col min="13040" max="13041" width="7.5703125" style="183" customWidth="1"/>
    <col min="13042" max="13043" width="34.140625" style="183" customWidth="1"/>
    <col min="13044" max="13044" width="8.5703125" style="183" customWidth="1"/>
    <col min="13045" max="13045" width="7.5703125" style="183" customWidth="1"/>
    <col min="13046" max="13046" width="8.5703125" style="183" customWidth="1"/>
    <col min="13047" max="13047" width="8.42578125" style="183" customWidth="1"/>
    <col min="13048" max="13048" width="8" style="183" customWidth="1"/>
    <col min="13049" max="13050" width="10.140625" style="183" customWidth="1"/>
    <col min="13051" max="13051" width="10" style="183" customWidth="1"/>
    <col min="13052" max="13052" width="0" style="183" hidden="1" customWidth="1"/>
    <col min="13053" max="13054" width="9.28515625" style="183" customWidth="1"/>
    <col min="13055" max="13058" width="9.140625" style="183" customWidth="1"/>
    <col min="13059" max="13059" width="14.5703125" style="183" bestFit="1" customWidth="1"/>
    <col min="13060" max="13294" width="9.140625" style="183"/>
    <col min="13295" max="13295" width="8" style="183" customWidth="1"/>
    <col min="13296" max="13297" width="7.5703125" style="183" customWidth="1"/>
    <col min="13298" max="13299" width="34.140625" style="183" customWidth="1"/>
    <col min="13300" max="13300" width="8.5703125" style="183" customWidth="1"/>
    <col min="13301" max="13301" width="7.5703125" style="183" customWidth="1"/>
    <col min="13302" max="13302" width="8.5703125" style="183" customWidth="1"/>
    <col min="13303" max="13303" width="8.42578125" style="183" customWidth="1"/>
    <col min="13304" max="13304" width="8" style="183" customWidth="1"/>
    <col min="13305" max="13306" width="10.140625" style="183" customWidth="1"/>
    <col min="13307" max="13307" width="10" style="183" customWidth="1"/>
    <col min="13308" max="13308" width="0" style="183" hidden="1" customWidth="1"/>
    <col min="13309" max="13310" width="9.28515625" style="183" customWidth="1"/>
    <col min="13311" max="13314" width="9.140625" style="183" customWidth="1"/>
    <col min="13315" max="13315" width="14.5703125" style="183" bestFit="1" customWidth="1"/>
    <col min="13316" max="13550" width="9.140625" style="183"/>
    <col min="13551" max="13551" width="8" style="183" customWidth="1"/>
    <col min="13552" max="13553" width="7.5703125" style="183" customWidth="1"/>
    <col min="13554" max="13555" width="34.140625" style="183" customWidth="1"/>
    <col min="13556" max="13556" width="8.5703125" style="183" customWidth="1"/>
    <col min="13557" max="13557" width="7.5703125" style="183" customWidth="1"/>
    <col min="13558" max="13558" width="8.5703125" style="183" customWidth="1"/>
    <col min="13559" max="13559" width="8.42578125" style="183" customWidth="1"/>
    <col min="13560" max="13560" width="8" style="183" customWidth="1"/>
    <col min="13561" max="13562" width="10.140625" style="183" customWidth="1"/>
    <col min="13563" max="13563" width="10" style="183" customWidth="1"/>
    <col min="13564" max="13564" width="0" style="183" hidden="1" customWidth="1"/>
    <col min="13565" max="13566" width="9.28515625" style="183" customWidth="1"/>
    <col min="13567" max="13570" width="9.140625" style="183" customWidth="1"/>
    <col min="13571" max="13571" width="14.5703125" style="183" bestFit="1" customWidth="1"/>
    <col min="13572" max="13806" width="9.140625" style="183"/>
    <col min="13807" max="13807" width="8" style="183" customWidth="1"/>
    <col min="13808" max="13809" width="7.5703125" style="183" customWidth="1"/>
    <col min="13810" max="13811" width="34.140625" style="183" customWidth="1"/>
    <col min="13812" max="13812" width="8.5703125" style="183" customWidth="1"/>
    <col min="13813" max="13813" width="7.5703125" style="183" customWidth="1"/>
    <col min="13814" max="13814" width="8.5703125" style="183" customWidth="1"/>
    <col min="13815" max="13815" width="8.42578125" style="183" customWidth="1"/>
    <col min="13816" max="13816" width="8" style="183" customWidth="1"/>
    <col min="13817" max="13818" width="10.140625" style="183" customWidth="1"/>
    <col min="13819" max="13819" width="10" style="183" customWidth="1"/>
    <col min="13820" max="13820" width="0" style="183" hidden="1" customWidth="1"/>
    <col min="13821" max="13822" width="9.28515625" style="183" customWidth="1"/>
    <col min="13823" max="13826" width="9.140625" style="183" customWidth="1"/>
    <col min="13827" max="13827" width="14.5703125" style="183" bestFit="1" customWidth="1"/>
    <col min="13828" max="14062" width="9.140625" style="183"/>
    <col min="14063" max="14063" width="8" style="183" customWidth="1"/>
    <col min="14064" max="14065" width="7.5703125" style="183" customWidth="1"/>
    <col min="14066" max="14067" width="34.140625" style="183" customWidth="1"/>
    <col min="14068" max="14068" width="8.5703125" style="183" customWidth="1"/>
    <col min="14069" max="14069" width="7.5703125" style="183" customWidth="1"/>
    <col min="14070" max="14070" width="8.5703125" style="183" customWidth="1"/>
    <col min="14071" max="14071" width="8.42578125" style="183" customWidth="1"/>
    <col min="14072" max="14072" width="8" style="183" customWidth="1"/>
    <col min="14073" max="14074" width="10.140625" style="183" customWidth="1"/>
    <col min="14075" max="14075" width="10" style="183" customWidth="1"/>
    <col min="14076" max="14076" width="0" style="183" hidden="1" customWidth="1"/>
    <col min="14077" max="14078" width="9.28515625" style="183" customWidth="1"/>
    <col min="14079" max="14082" width="9.140625" style="183" customWidth="1"/>
    <col min="14083" max="14083" width="14.5703125" style="183" bestFit="1" customWidth="1"/>
    <col min="14084" max="14318" width="9.140625" style="183"/>
    <col min="14319" max="14319" width="8" style="183" customWidth="1"/>
    <col min="14320" max="14321" width="7.5703125" style="183" customWidth="1"/>
    <col min="14322" max="14323" width="34.140625" style="183" customWidth="1"/>
    <col min="14324" max="14324" width="8.5703125" style="183" customWidth="1"/>
    <col min="14325" max="14325" width="7.5703125" style="183" customWidth="1"/>
    <col min="14326" max="14326" width="8.5703125" style="183" customWidth="1"/>
    <col min="14327" max="14327" width="8.42578125" style="183" customWidth="1"/>
    <col min="14328" max="14328" width="8" style="183" customWidth="1"/>
    <col min="14329" max="14330" width="10.140625" style="183" customWidth="1"/>
    <col min="14331" max="14331" width="10" style="183" customWidth="1"/>
    <col min="14332" max="14332" width="0" style="183" hidden="1" customWidth="1"/>
    <col min="14333" max="14334" width="9.28515625" style="183" customWidth="1"/>
    <col min="14335" max="14338" width="9.140625" style="183" customWidth="1"/>
    <col min="14339" max="14339" width="14.5703125" style="183" bestFit="1" customWidth="1"/>
    <col min="14340" max="14574" width="9.140625" style="183"/>
    <col min="14575" max="14575" width="8" style="183" customWidth="1"/>
    <col min="14576" max="14577" width="7.5703125" style="183" customWidth="1"/>
    <col min="14578" max="14579" width="34.140625" style="183" customWidth="1"/>
    <col min="14580" max="14580" width="8.5703125" style="183" customWidth="1"/>
    <col min="14581" max="14581" width="7.5703125" style="183" customWidth="1"/>
    <col min="14582" max="14582" width="8.5703125" style="183" customWidth="1"/>
    <col min="14583" max="14583" width="8.42578125" style="183" customWidth="1"/>
    <col min="14584" max="14584" width="8" style="183" customWidth="1"/>
    <col min="14585" max="14586" width="10.140625" style="183" customWidth="1"/>
    <col min="14587" max="14587" width="10" style="183" customWidth="1"/>
    <col min="14588" max="14588" width="0" style="183" hidden="1" customWidth="1"/>
    <col min="14589" max="14590" width="9.28515625" style="183" customWidth="1"/>
    <col min="14591" max="14594" width="9.140625" style="183" customWidth="1"/>
    <col min="14595" max="14595" width="14.5703125" style="183" bestFit="1" customWidth="1"/>
    <col min="14596" max="14830" width="9.140625" style="183"/>
    <col min="14831" max="14831" width="8" style="183" customWidth="1"/>
    <col min="14832" max="14833" width="7.5703125" style="183" customWidth="1"/>
    <col min="14834" max="14835" width="34.140625" style="183" customWidth="1"/>
    <col min="14836" max="14836" width="8.5703125" style="183" customWidth="1"/>
    <col min="14837" max="14837" width="7.5703125" style="183" customWidth="1"/>
    <col min="14838" max="14838" width="8.5703125" style="183" customWidth="1"/>
    <col min="14839" max="14839" width="8.42578125" style="183" customWidth="1"/>
    <col min="14840" max="14840" width="8" style="183" customWidth="1"/>
    <col min="14841" max="14842" width="10.140625" style="183" customWidth="1"/>
    <col min="14843" max="14843" width="10" style="183" customWidth="1"/>
    <col min="14844" max="14844" width="0" style="183" hidden="1" customWidth="1"/>
    <col min="14845" max="14846" width="9.28515625" style="183" customWidth="1"/>
    <col min="14847" max="14850" width="9.140625" style="183" customWidth="1"/>
    <col min="14851" max="14851" width="14.5703125" style="183" bestFit="1" customWidth="1"/>
    <col min="14852" max="15086" width="9.140625" style="183"/>
    <col min="15087" max="15087" width="8" style="183" customWidth="1"/>
    <col min="15088" max="15089" width="7.5703125" style="183" customWidth="1"/>
    <col min="15090" max="15091" width="34.140625" style="183" customWidth="1"/>
    <col min="15092" max="15092" width="8.5703125" style="183" customWidth="1"/>
    <col min="15093" max="15093" width="7.5703125" style="183" customWidth="1"/>
    <col min="15094" max="15094" width="8.5703125" style="183" customWidth="1"/>
    <col min="15095" max="15095" width="8.42578125" style="183" customWidth="1"/>
    <col min="15096" max="15096" width="8" style="183" customWidth="1"/>
    <col min="15097" max="15098" width="10.140625" style="183" customWidth="1"/>
    <col min="15099" max="15099" width="10" style="183" customWidth="1"/>
    <col min="15100" max="15100" width="0" style="183" hidden="1" customWidth="1"/>
    <col min="15101" max="15102" width="9.28515625" style="183" customWidth="1"/>
    <col min="15103" max="15106" width="9.140625" style="183" customWidth="1"/>
    <col min="15107" max="15107" width="14.5703125" style="183" bestFit="1" customWidth="1"/>
    <col min="15108" max="15342" width="9.140625" style="183"/>
    <col min="15343" max="15343" width="8" style="183" customWidth="1"/>
    <col min="15344" max="15345" width="7.5703125" style="183" customWidth="1"/>
    <col min="15346" max="15347" width="34.140625" style="183" customWidth="1"/>
    <col min="15348" max="15348" width="8.5703125" style="183" customWidth="1"/>
    <col min="15349" max="15349" width="7.5703125" style="183" customWidth="1"/>
    <col min="15350" max="15350" width="8.5703125" style="183" customWidth="1"/>
    <col min="15351" max="15351" width="8.42578125" style="183" customWidth="1"/>
    <col min="15352" max="15352" width="8" style="183" customWidth="1"/>
    <col min="15353" max="15354" width="10.140625" style="183" customWidth="1"/>
    <col min="15355" max="15355" width="10" style="183" customWidth="1"/>
    <col min="15356" max="15356" width="0" style="183" hidden="1" customWidth="1"/>
    <col min="15357" max="15358" width="9.28515625" style="183" customWidth="1"/>
    <col min="15359" max="15362" width="9.140625" style="183" customWidth="1"/>
    <col min="15363" max="15363" width="14.5703125" style="183" bestFit="1" customWidth="1"/>
    <col min="15364" max="15598" width="9.140625" style="183"/>
    <col min="15599" max="15599" width="8" style="183" customWidth="1"/>
    <col min="15600" max="15601" width="7.5703125" style="183" customWidth="1"/>
    <col min="15602" max="15603" width="34.140625" style="183" customWidth="1"/>
    <col min="15604" max="15604" width="8.5703125" style="183" customWidth="1"/>
    <col min="15605" max="15605" width="7.5703125" style="183" customWidth="1"/>
    <col min="15606" max="15606" width="8.5703125" style="183" customWidth="1"/>
    <col min="15607" max="15607" width="8.42578125" style="183" customWidth="1"/>
    <col min="15608" max="15608" width="8" style="183" customWidth="1"/>
    <col min="15609" max="15610" width="10.140625" style="183" customWidth="1"/>
    <col min="15611" max="15611" width="10" style="183" customWidth="1"/>
    <col min="15612" max="15612" width="0" style="183" hidden="1" customWidth="1"/>
    <col min="15613" max="15614" width="9.28515625" style="183" customWidth="1"/>
    <col min="15615" max="15618" width="9.140625" style="183" customWidth="1"/>
    <col min="15619" max="15619" width="14.5703125" style="183" bestFit="1" customWidth="1"/>
    <col min="15620" max="15854" width="9.140625" style="183"/>
    <col min="15855" max="15855" width="8" style="183" customWidth="1"/>
    <col min="15856" max="15857" width="7.5703125" style="183" customWidth="1"/>
    <col min="15858" max="15859" width="34.140625" style="183" customWidth="1"/>
    <col min="15860" max="15860" width="8.5703125" style="183" customWidth="1"/>
    <col min="15861" max="15861" width="7.5703125" style="183" customWidth="1"/>
    <col min="15862" max="15862" width="8.5703125" style="183" customWidth="1"/>
    <col min="15863" max="15863" width="8.42578125" style="183" customWidth="1"/>
    <col min="15864" max="15864" width="8" style="183" customWidth="1"/>
    <col min="15865" max="15866" width="10.140625" style="183" customWidth="1"/>
    <col min="15867" max="15867" width="10" style="183" customWidth="1"/>
    <col min="15868" max="15868" width="0" style="183" hidden="1" customWidth="1"/>
    <col min="15869" max="15870" width="9.28515625" style="183" customWidth="1"/>
    <col min="15871" max="15874" width="9.140625" style="183" customWidth="1"/>
    <col min="15875" max="15875" width="14.5703125" style="183" bestFit="1" customWidth="1"/>
    <col min="15876" max="16110" width="9.140625" style="183"/>
    <col min="16111" max="16111" width="8" style="183" customWidth="1"/>
    <col min="16112" max="16113" width="7.5703125" style="183" customWidth="1"/>
    <col min="16114" max="16115" width="34.140625" style="183" customWidth="1"/>
    <col min="16116" max="16116" width="8.5703125" style="183" customWidth="1"/>
    <col min="16117" max="16117" width="7.5703125" style="183" customWidth="1"/>
    <col min="16118" max="16118" width="8.5703125" style="183" customWidth="1"/>
    <col min="16119" max="16119" width="8.42578125" style="183" customWidth="1"/>
    <col min="16120" max="16120" width="8" style="183" customWidth="1"/>
    <col min="16121" max="16122" width="10.140625" style="183" customWidth="1"/>
    <col min="16123" max="16123" width="10" style="183" customWidth="1"/>
    <col min="16124" max="16124" width="0" style="183" hidden="1" customWidth="1"/>
    <col min="16125" max="16126" width="9.28515625" style="183" customWidth="1"/>
    <col min="16127" max="16130" width="9.140625" style="183" customWidth="1"/>
    <col min="16131" max="16131" width="14.5703125" style="183" bestFit="1" customWidth="1"/>
    <col min="16132" max="16384" width="9.140625" style="183"/>
  </cols>
  <sheetData>
    <row r="1" spans="1:15" ht="15.95" customHeight="1">
      <c r="B1" s="1275" t="s">
        <v>400</v>
      </c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1275"/>
      <c r="N1" s="1275"/>
    </row>
    <row r="2" spans="1:15" ht="15.95" customHeight="1">
      <c r="B2" s="1275" t="s">
        <v>0</v>
      </c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</row>
    <row r="3" spans="1:15" ht="15.95" customHeight="1">
      <c r="B3" s="1276" t="s">
        <v>401</v>
      </c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</row>
    <row r="4" spans="1:15" ht="15.95" customHeight="1">
      <c r="B4" s="1229" t="str">
        <f>ROCKROOF!B4</f>
        <v xml:space="preserve"> от 06 марта 2017</v>
      </c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29"/>
      <c r="N4" s="1229"/>
      <c r="O4" s="362"/>
    </row>
    <row r="5" spans="1:15" s="391" customFormat="1" ht="15.95" customHeight="1">
      <c r="A5" s="949"/>
      <c r="B5" s="1277"/>
      <c r="C5" s="1277"/>
      <c r="D5" s="1277"/>
      <c r="E5" s="1277"/>
      <c r="F5" s="1277"/>
      <c r="G5" s="1277"/>
      <c r="H5" s="1277"/>
      <c r="I5" s="1277"/>
      <c r="J5" s="1277"/>
      <c r="K5" s="1277"/>
      <c r="L5" s="1277"/>
      <c r="M5" s="1277"/>
      <c r="N5" s="1277"/>
      <c r="O5" s="2"/>
    </row>
    <row r="6" spans="1:15" s="392" customFormat="1" ht="14.25" customHeight="1">
      <c r="A6" s="950"/>
      <c r="B6" s="1283" t="s">
        <v>2</v>
      </c>
      <c r="C6" s="1284"/>
      <c r="D6" s="1285"/>
      <c r="E6" s="1289" t="s">
        <v>4</v>
      </c>
      <c r="F6" s="1290"/>
      <c r="G6" s="1290"/>
      <c r="H6" s="1290"/>
      <c r="I6" s="1291"/>
      <c r="J6" s="1281" t="s">
        <v>5</v>
      </c>
      <c r="K6" s="1281" t="s">
        <v>6</v>
      </c>
      <c r="L6" s="1281" t="s">
        <v>7</v>
      </c>
      <c r="M6" s="1292" t="s">
        <v>84</v>
      </c>
      <c r="N6" s="1293"/>
      <c r="O6" s="2"/>
    </row>
    <row r="7" spans="1:15" s="392" customFormat="1" ht="28.5" customHeight="1">
      <c r="A7" s="950" t="s">
        <v>436</v>
      </c>
      <c r="B7" s="1286"/>
      <c r="C7" s="1287"/>
      <c r="D7" s="1288"/>
      <c r="E7" s="866" t="s">
        <v>8</v>
      </c>
      <c r="F7" s="866" t="s">
        <v>9</v>
      </c>
      <c r="G7" s="866" t="s">
        <v>402</v>
      </c>
      <c r="H7" s="866" t="s">
        <v>403</v>
      </c>
      <c r="I7" s="866" t="s">
        <v>404</v>
      </c>
      <c r="J7" s="1282"/>
      <c r="K7" s="1282"/>
      <c r="L7" s="1282"/>
      <c r="M7" s="393" t="s">
        <v>405</v>
      </c>
      <c r="N7" s="774" t="s">
        <v>406</v>
      </c>
      <c r="O7" s="110"/>
    </row>
    <row r="8" spans="1:15" s="392" customFormat="1" ht="18" customHeight="1">
      <c r="A8" s="950"/>
      <c r="B8" s="1272" t="s">
        <v>407</v>
      </c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4"/>
      <c r="O8" s="110"/>
    </row>
    <row r="9" spans="1:15" ht="14.1" customHeight="1">
      <c r="A9" s="951">
        <v>223421</v>
      </c>
      <c r="B9" s="1278" t="s">
        <v>461</v>
      </c>
      <c r="C9" s="1279"/>
      <c r="D9" s="1280"/>
      <c r="E9" s="394">
        <v>1000</v>
      </c>
      <c r="F9" s="395">
        <v>600</v>
      </c>
      <c r="G9" s="395">
        <v>5</v>
      </c>
      <c r="H9" s="396">
        <v>20</v>
      </c>
      <c r="I9" s="397"/>
      <c r="J9" s="398">
        <v>14</v>
      </c>
      <c r="K9" s="399">
        <v>8.4</v>
      </c>
      <c r="L9" s="399">
        <v>0.105</v>
      </c>
      <c r="M9" s="400">
        <f>N9*J9</f>
        <v>2820.58</v>
      </c>
      <c r="N9" s="438">
        <v>201.47</v>
      </c>
      <c r="O9" s="967"/>
    </row>
    <row r="10" spans="1:15" ht="14.1" customHeight="1">
      <c r="A10" s="951">
        <v>223422</v>
      </c>
      <c r="B10" s="1278" t="s">
        <v>462</v>
      </c>
      <c r="C10" s="1279"/>
      <c r="D10" s="1280"/>
      <c r="E10" s="401">
        <v>1000</v>
      </c>
      <c r="F10" s="402">
        <v>600</v>
      </c>
      <c r="G10" s="402">
        <v>20</v>
      </c>
      <c r="H10" s="403">
        <v>35</v>
      </c>
      <c r="I10" s="404"/>
      <c r="J10" s="405">
        <v>6</v>
      </c>
      <c r="K10" s="406">
        <v>3.6</v>
      </c>
      <c r="L10" s="406">
        <v>9.9000000000000005E-2</v>
      </c>
      <c r="M10" s="407">
        <f t="shared" ref="M10:M16" si="0">N10*J10</f>
        <v>1281.48</v>
      </c>
      <c r="N10" s="445">
        <v>213.58</v>
      </c>
      <c r="O10" s="967"/>
    </row>
    <row r="11" spans="1:15" ht="14.1" customHeight="1">
      <c r="A11" s="951">
        <v>223583</v>
      </c>
      <c r="B11" s="1278" t="s">
        <v>463</v>
      </c>
      <c r="C11" s="1279"/>
      <c r="D11" s="1280"/>
      <c r="E11" s="401">
        <v>1000</v>
      </c>
      <c r="F11" s="402">
        <v>600</v>
      </c>
      <c r="G11" s="402">
        <v>35</v>
      </c>
      <c r="H11" s="403">
        <v>50</v>
      </c>
      <c r="I11" s="408"/>
      <c r="J11" s="405">
        <v>4</v>
      </c>
      <c r="K11" s="406">
        <v>2.4</v>
      </c>
      <c r="L11" s="406">
        <v>0.10199999999999999</v>
      </c>
      <c r="M11" s="407">
        <f t="shared" si="0"/>
        <v>1365.2</v>
      </c>
      <c r="N11" s="445">
        <v>341.3</v>
      </c>
      <c r="O11" s="967"/>
    </row>
    <row r="12" spans="1:15" ht="14.1" customHeight="1">
      <c r="A12" s="951">
        <v>223590</v>
      </c>
      <c r="B12" s="1278" t="s">
        <v>464</v>
      </c>
      <c r="C12" s="1279"/>
      <c r="D12" s="1280"/>
      <c r="E12" s="401">
        <v>1000</v>
      </c>
      <c r="F12" s="402">
        <v>600</v>
      </c>
      <c r="G12" s="402">
        <v>50</v>
      </c>
      <c r="H12" s="403">
        <v>65</v>
      </c>
      <c r="I12" s="404"/>
      <c r="J12" s="405">
        <v>2</v>
      </c>
      <c r="K12" s="406">
        <v>1.2</v>
      </c>
      <c r="L12" s="406">
        <v>6.9000000000000006E-2</v>
      </c>
      <c r="M12" s="407">
        <f t="shared" si="0"/>
        <v>975.46</v>
      </c>
      <c r="N12" s="445">
        <v>487.73</v>
      </c>
      <c r="O12" s="967"/>
    </row>
    <row r="13" spans="1:15" s="415" customFormat="1" ht="14.1" customHeight="1">
      <c r="A13" s="951">
        <v>224093</v>
      </c>
      <c r="B13" s="1278" t="s">
        <v>465</v>
      </c>
      <c r="C13" s="1279"/>
      <c r="D13" s="1280"/>
      <c r="E13" s="409">
        <v>1000</v>
      </c>
      <c r="F13" s="410">
        <v>600</v>
      </c>
      <c r="G13" s="410">
        <v>20</v>
      </c>
      <c r="H13" s="411">
        <v>35</v>
      </c>
      <c r="I13" s="412"/>
      <c r="J13" s="398">
        <v>10</v>
      </c>
      <c r="K13" s="399">
        <v>6</v>
      </c>
      <c r="L13" s="399">
        <v>0.16500000000000001</v>
      </c>
      <c r="M13" s="413">
        <f>N13*J13</f>
        <v>1430.8000000000002</v>
      </c>
      <c r="N13" s="438">
        <v>143.08000000000001</v>
      </c>
      <c r="O13" s="967"/>
    </row>
    <row r="14" spans="1:15" s="415" customFormat="1" ht="14.1" customHeight="1">
      <c r="A14" s="951">
        <v>224094</v>
      </c>
      <c r="B14" s="1278" t="s">
        <v>466</v>
      </c>
      <c r="C14" s="1279"/>
      <c r="D14" s="1280"/>
      <c r="E14" s="416">
        <v>1000</v>
      </c>
      <c r="F14" s="417">
        <v>600</v>
      </c>
      <c r="G14" s="417">
        <v>35</v>
      </c>
      <c r="H14" s="418">
        <v>50</v>
      </c>
      <c r="I14" s="419"/>
      <c r="J14" s="405">
        <v>6</v>
      </c>
      <c r="K14" s="406">
        <v>3.6</v>
      </c>
      <c r="L14" s="406">
        <v>0.153</v>
      </c>
      <c r="M14" s="420">
        <f t="shared" si="0"/>
        <v>1281.5999999999999</v>
      </c>
      <c r="N14" s="445">
        <v>213.6</v>
      </c>
      <c r="O14" s="967"/>
    </row>
    <row r="15" spans="1:15" s="415" customFormat="1" ht="14.1" customHeight="1">
      <c r="A15" s="951">
        <v>224096</v>
      </c>
      <c r="B15" s="1278" t="s">
        <v>467</v>
      </c>
      <c r="C15" s="1279"/>
      <c r="D15" s="1280"/>
      <c r="E15" s="416">
        <v>1000</v>
      </c>
      <c r="F15" s="417">
        <v>600</v>
      </c>
      <c r="G15" s="417">
        <v>50</v>
      </c>
      <c r="H15" s="418">
        <v>65</v>
      </c>
      <c r="I15" s="419"/>
      <c r="J15" s="405">
        <v>4</v>
      </c>
      <c r="K15" s="406">
        <v>3.6</v>
      </c>
      <c r="L15" s="406">
        <v>0.13800000000000001</v>
      </c>
      <c r="M15" s="420">
        <f t="shared" si="0"/>
        <v>858.4</v>
      </c>
      <c r="N15" s="445">
        <v>214.6</v>
      </c>
      <c r="O15" s="967"/>
    </row>
    <row r="16" spans="1:15" s="415" customFormat="1" ht="14.1" customHeight="1">
      <c r="A16" s="951">
        <v>120357</v>
      </c>
      <c r="B16" s="1278" t="s">
        <v>468</v>
      </c>
      <c r="C16" s="1279"/>
      <c r="D16" s="1280"/>
      <c r="E16" s="421">
        <v>1000</v>
      </c>
      <c r="F16" s="422">
        <v>600</v>
      </c>
      <c r="G16" s="422">
        <v>65</v>
      </c>
      <c r="H16" s="423">
        <v>80</v>
      </c>
      <c r="I16" s="424"/>
      <c r="J16" s="425">
        <v>4</v>
      </c>
      <c r="K16" s="426">
        <v>2.4</v>
      </c>
      <c r="L16" s="426">
        <v>0.17399999999999999</v>
      </c>
      <c r="M16" s="427">
        <f t="shared" si="0"/>
        <v>1118.72</v>
      </c>
      <c r="N16" s="449">
        <v>279.68</v>
      </c>
      <c r="O16" s="967"/>
    </row>
    <row r="17" spans="1:15" s="392" customFormat="1" ht="18" customHeight="1">
      <c r="A17" s="951"/>
      <c r="B17" s="1272" t="s">
        <v>408</v>
      </c>
      <c r="C17" s="1273"/>
      <c r="D17" s="1273"/>
      <c r="E17" s="1273"/>
      <c r="F17" s="1273"/>
      <c r="G17" s="1273"/>
      <c r="H17" s="1273"/>
      <c r="I17" s="1273"/>
      <c r="J17" s="1273"/>
      <c r="K17" s="1273"/>
      <c r="L17" s="1273"/>
      <c r="M17" s="1273"/>
      <c r="N17" s="1274"/>
      <c r="O17" s="967"/>
    </row>
    <row r="18" spans="1:15" s="415" customFormat="1" ht="14.1" customHeight="1">
      <c r="A18" s="951">
        <v>223789</v>
      </c>
      <c r="B18" s="1278" t="s">
        <v>469</v>
      </c>
      <c r="C18" s="1279"/>
      <c r="D18" s="1280"/>
      <c r="E18" s="409">
        <v>1000</v>
      </c>
      <c r="F18" s="410">
        <v>200</v>
      </c>
      <c r="G18" s="428">
        <v>5</v>
      </c>
      <c r="H18" s="428">
        <v>25</v>
      </c>
      <c r="I18" s="411">
        <v>45</v>
      </c>
      <c r="J18" s="398">
        <v>18</v>
      </c>
      <c r="K18" s="399">
        <f>E18*F18*J18/1000000</f>
        <v>3.6</v>
      </c>
      <c r="L18" s="399">
        <v>0.09</v>
      </c>
      <c r="M18" s="613">
        <f t="shared" ref="M18:M23" si="1">N18*J18</f>
        <v>3055.14</v>
      </c>
      <c r="N18" s="438">
        <v>169.73</v>
      </c>
      <c r="O18" s="967"/>
    </row>
    <row r="19" spans="1:15" s="432" customFormat="1" ht="14.1" customHeight="1">
      <c r="A19" s="968">
        <v>223791</v>
      </c>
      <c r="B19" s="1278" t="s">
        <v>470</v>
      </c>
      <c r="C19" s="1279"/>
      <c r="D19" s="1280"/>
      <c r="E19" s="612">
        <v>1000</v>
      </c>
      <c r="F19" s="611">
        <v>300</v>
      </c>
      <c r="G19" s="610">
        <v>5</v>
      </c>
      <c r="H19" s="610">
        <v>25</v>
      </c>
      <c r="I19" s="609">
        <v>45</v>
      </c>
      <c r="J19" s="608">
        <v>12</v>
      </c>
      <c r="K19" s="607">
        <f t="shared" ref="K19:K23" si="2">E19*F19*J19/1000000</f>
        <v>3.6</v>
      </c>
      <c r="L19" s="607">
        <v>0.09</v>
      </c>
      <c r="M19" s="606">
        <f t="shared" si="1"/>
        <v>2681.88</v>
      </c>
      <c r="N19" s="775">
        <v>223.49</v>
      </c>
      <c r="O19" s="967"/>
    </row>
    <row r="20" spans="1:15" s="433" customFormat="1" ht="15.95" hidden="1" customHeight="1">
      <c r="A20" s="948"/>
      <c r="B20" s="1278" t="s">
        <v>471</v>
      </c>
      <c r="C20" s="1279"/>
      <c r="D20" s="1280"/>
      <c r="E20" s="605">
        <v>1000</v>
      </c>
      <c r="F20" s="604">
        <v>600</v>
      </c>
      <c r="G20" s="603">
        <v>5</v>
      </c>
      <c r="H20" s="603">
        <v>25</v>
      </c>
      <c r="I20" s="602">
        <v>45</v>
      </c>
      <c r="J20" s="601">
        <v>6</v>
      </c>
      <c r="K20" s="600">
        <f t="shared" si="2"/>
        <v>3.6</v>
      </c>
      <c r="L20" s="600">
        <v>0.09</v>
      </c>
      <c r="M20" s="599">
        <f t="shared" si="1"/>
        <v>0</v>
      </c>
      <c r="N20" s="776"/>
      <c r="O20" s="967"/>
    </row>
    <row r="21" spans="1:15" s="889" customFormat="1" ht="14.1" customHeight="1">
      <c r="A21" s="952">
        <v>224279</v>
      </c>
      <c r="B21" s="1297" t="s">
        <v>472</v>
      </c>
      <c r="C21" s="1298"/>
      <c r="D21" s="1299"/>
      <c r="E21" s="434">
        <v>1000</v>
      </c>
      <c r="F21" s="435">
        <v>200</v>
      </c>
      <c r="G21" s="436">
        <v>20</v>
      </c>
      <c r="H21" s="436">
        <v>40</v>
      </c>
      <c r="I21" s="928">
        <v>60</v>
      </c>
      <c r="J21" s="669">
        <v>18</v>
      </c>
      <c r="K21" s="437">
        <f t="shared" si="2"/>
        <v>3.6</v>
      </c>
      <c r="L21" s="437">
        <v>0.14399999999999999</v>
      </c>
      <c r="M21" s="929">
        <f t="shared" si="1"/>
        <v>2344.14</v>
      </c>
      <c r="N21" s="438">
        <v>130.22999999999999</v>
      </c>
      <c r="O21" s="967"/>
    </row>
    <row r="22" spans="1:15" s="415" customFormat="1" ht="17.25" customHeight="1">
      <c r="A22" s="952">
        <v>224282</v>
      </c>
      <c r="B22" s="1297" t="s">
        <v>473</v>
      </c>
      <c r="C22" s="1298"/>
      <c r="D22" s="1299"/>
      <c r="E22" s="930">
        <v>1000</v>
      </c>
      <c r="F22" s="931">
        <v>300</v>
      </c>
      <c r="G22" s="932">
        <v>20</v>
      </c>
      <c r="H22" s="932">
        <v>40</v>
      </c>
      <c r="I22" s="933">
        <v>60</v>
      </c>
      <c r="J22" s="934">
        <v>12</v>
      </c>
      <c r="K22" s="935">
        <f t="shared" si="2"/>
        <v>3.6</v>
      </c>
      <c r="L22" s="935">
        <v>0.14399999999999999</v>
      </c>
      <c r="M22" s="936">
        <f t="shared" si="1"/>
        <v>2165.88</v>
      </c>
      <c r="N22" s="775">
        <v>180.49</v>
      </c>
      <c r="O22" s="967"/>
    </row>
    <row r="23" spans="1:15" s="433" customFormat="1" ht="15.95" hidden="1" customHeight="1">
      <c r="A23" s="948"/>
      <c r="B23" s="1278" t="s">
        <v>474</v>
      </c>
      <c r="C23" s="1279"/>
      <c r="D23" s="1280"/>
      <c r="E23" s="605">
        <v>1000</v>
      </c>
      <c r="F23" s="604">
        <v>600</v>
      </c>
      <c r="G23" s="603">
        <v>20</v>
      </c>
      <c r="H23" s="603">
        <v>40</v>
      </c>
      <c r="I23" s="602">
        <v>60</v>
      </c>
      <c r="J23" s="601">
        <v>6</v>
      </c>
      <c r="K23" s="600">
        <f t="shared" si="2"/>
        <v>3.6</v>
      </c>
      <c r="L23" s="600">
        <v>0.14399999999999999</v>
      </c>
      <c r="M23" s="599">
        <f t="shared" si="1"/>
        <v>0</v>
      </c>
      <c r="N23" s="776"/>
      <c r="O23" s="967"/>
    </row>
    <row r="24" spans="1:15" ht="18" customHeight="1">
      <c r="B24" s="1294" t="s">
        <v>409</v>
      </c>
      <c r="C24" s="1295"/>
      <c r="D24" s="1295"/>
      <c r="E24" s="1295"/>
      <c r="F24" s="1295"/>
      <c r="G24" s="1295"/>
      <c r="H24" s="1295"/>
      <c r="I24" s="1295"/>
      <c r="J24" s="1295"/>
      <c r="K24" s="1295"/>
      <c r="L24" s="1295"/>
      <c r="M24" s="1295"/>
      <c r="N24" s="1296"/>
      <c r="O24" s="967"/>
    </row>
    <row r="25" spans="1:15" ht="14.1" customHeight="1">
      <c r="A25" s="951">
        <v>224363</v>
      </c>
      <c r="B25" s="1278" t="s">
        <v>475</v>
      </c>
      <c r="C25" s="1279"/>
      <c r="D25" s="1280"/>
      <c r="E25" s="409">
        <v>1000</v>
      </c>
      <c r="F25" s="410">
        <v>200</v>
      </c>
      <c r="G25" s="428">
        <v>5</v>
      </c>
      <c r="H25" s="411">
        <v>25</v>
      </c>
      <c r="I25" s="598"/>
      <c r="J25" s="398">
        <v>30</v>
      </c>
      <c r="K25" s="399">
        <v>3</v>
      </c>
      <c r="L25" s="399">
        <v>3.5000000000000003E-2</v>
      </c>
      <c r="M25" s="420">
        <f t="shared" ref="M25:M30" si="3">N25*J25</f>
        <v>3027.9</v>
      </c>
      <c r="N25" s="438">
        <v>100.93</v>
      </c>
      <c r="O25" s="967"/>
    </row>
    <row r="26" spans="1:15" ht="14.1" customHeight="1">
      <c r="A26" s="951">
        <v>223730</v>
      </c>
      <c r="B26" s="1278" t="s">
        <v>476</v>
      </c>
      <c r="C26" s="1279"/>
      <c r="D26" s="1280"/>
      <c r="E26" s="416">
        <v>1000</v>
      </c>
      <c r="F26" s="417">
        <v>300</v>
      </c>
      <c r="G26" s="597">
        <v>5</v>
      </c>
      <c r="H26" s="596">
        <v>25</v>
      </c>
      <c r="I26" s="595"/>
      <c r="J26" s="405">
        <v>20</v>
      </c>
      <c r="K26" s="406">
        <v>3</v>
      </c>
      <c r="L26" s="406">
        <v>3.5000000000000003E-2</v>
      </c>
      <c r="M26" s="966">
        <f t="shared" si="3"/>
        <v>2422.1999999999998</v>
      </c>
      <c r="N26" s="445">
        <v>121.11</v>
      </c>
      <c r="O26" s="967"/>
    </row>
    <row r="27" spans="1:15" ht="14.1" hidden="1" customHeight="1">
      <c r="A27" s="953"/>
      <c r="B27" s="1278" t="s">
        <v>477</v>
      </c>
      <c r="C27" s="1279"/>
      <c r="D27" s="1280"/>
      <c r="E27" s="594">
        <v>1000</v>
      </c>
      <c r="F27" s="593">
        <v>600</v>
      </c>
      <c r="G27" s="592">
        <v>5</v>
      </c>
      <c r="H27" s="591">
        <v>25</v>
      </c>
      <c r="I27" s="590"/>
      <c r="J27" s="589">
        <v>10</v>
      </c>
      <c r="K27" s="588">
        <v>3</v>
      </c>
      <c r="L27" s="588">
        <v>3.5000000000000003E-2</v>
      </c>
      <c r="M27" s="427">
        <f t="shared" si="3"/>
        <v>1343.3000000000002</v>
      </c>
      <c r="N27" s="777">
        <v>134.33000000000001</v>
      </c>
      <c r="O27" s="967"/>
    </row>
    <row r="28" spans="1:15" ht="14.1" customHeight="1">
      <c r="A28" s="888">
        <v>225396</v>
      </c>
      <c r="B28" s="1278" t="s">
        <v>478</v>
      </c>
      <c r="C28" s="1279"/>
      <c r="D28" s="1280"/>
      <c r="E28" s="409">
        <v>1000</v>
      </c>
      <c r="F28" s="410">
        <v>200</v>
      </c>
      <c r="G28" s="428">
        <v>20</v>
      </c>
      <c r="H28" s="411">
        <v>40</v>
      </c>
      <c r="I28" s="598"/>
      <c r="J28" s="398">
        <v>24</v>
      </c>
      <c r="K28" s="399">
        <v>2.4</v>
      </c>
      <c r="L28" s="399">
        <v>6.4000000000000001E-2</v>
      </c>
      <c r="M28" s="420">
        <f t="shared" si="3"/>
        <v>2942.64</v>
      </c>
      <c r="N28" s="414">
        <v>122.61</v>
      </c>
      <c r="O28" s="967"/>
    </row>
    <row r="29" spans="1:15" ht="14.1" customHeight="1">
      <c r="A29" s="888">
        <v>225405</v>
      </c>
      <c r="B29" s="1278" t="s">
        <v>479</v>
      </c>
      <c r="C29" s="1279"/>
      <c r="D29" s="1280"/>
      <c r="E29" s="416">
        <v>1000</v>
      </c>
      <c r="F29" s="417">
        <v>300</v>
      </c>
      <c r="G29" s="597">
        <v>20</v>
      </c>
      <c r="H29" s="596">
        <v>40</v>
      </c>
      <c r="I29" s="595"/>
      <c r="J29" s="405">
        <v>16</v>
      </c>
      <c r="K29" s="406">
        <v>2.4</v>
      </c>
      <c r="L29" s="406">
        <v>6.4000000000000001E-2</v>
      </c>
      <c r="M29" s="420">
        <f t="shared" si="3"/>
        <v>2324.8000000000002</v>
      </c>
      <c r="N29" s="965">
        <v>145.30000000000001</v>
      </c>
      <c r="O29" s="967"/>
    </row>
    <row r="30" spans="1:15" ht="14.1" hidden="1" customHeight="1">
      <c r="A30" s="954"/>
      <c r="B30" s="1278" t="s">
        <v>480</v>
      </c>
      <c r="C30" s="1279"/>
      <c r="D30" s="1280"/>
      <c r="E30" s="594">
        <v>1000</v>
      </c>
      <c r="F30" s="593">
        <v>600</v>
      </c>
      <c r="G30" s="592">
        <v>20</v>
      </c>
      <c r="H30" s="591">
        <v>40</v>
      </c>
      <c r="I30" s="590"/>
      <c r="J30" s="589">
        <v>8</v>
      </c>
      <c r="K30" s="588">
        <v>2.4</v>
      </c>
      <c r="L30" s="588">
        <v>6.4000000000000001E-2</v>
      </c>
      <c r="M30" s="587">
        <f t="shared" si="3"/>
        <v>0</v>
      </c>
      <c r="N30" s="777"/>
      <c r="O30" s="967"/>
    </row>
    <row r="31" spans="1:15" ht="14.1" customHeight="1">
      <c r="A31" s="955"/>
      <c r="B31" s="1272" t="s">
        <v>481</v>
      </c>
      <c r="C31" s="1273"/>
      <c r="D31" s="1273"/>
      <c r="E31" s="1273"/>
      <c r="F31" s="1273"/>
      <c r="G31" s="1273"/>
      <c r="H31" s="1273"/>
      <c r="I31" s="1273"/>
      <c r="J31" s="1273"/>
      <c r="K31" s="1273"/>
      <c r="L31" s="1273"/>
      <c r="M31" s="1273"/>
      <c r="N31" s="1274"/>
      <c r="O31" s="967"/>
    </row>
    <row r="32" spans="1:15" ht="14.1" customHeight="1">
      <c r="A32" s="954">
        <v>224335</v>
      </c>
      <c r="B32" s="1303" t="s">
        <v>482</v>
      </c>
      <c r="C32" s="1304"/>
      <c r="D32" s="1305"/>
      <c r="E32" s="409">
        <v>1000</v>
      </c>
      <c r="F32" s="410">
        <v>300</v>
      </c>
      <c r="G32" s="428">
        <v>20</v>
      </c>
      <c r="H32" s="428">
        <v>40</v>
      </c>
      <c r="I32" s="411"/>
      <c r="J32" s="398">
        <v>16</v>
      </c>
      <c r="K32" s="399">
        <f>E32*F32*J32/1000000</f>
        <v>4.8</v>
      </c>
      <c r="L32" s="399">
        <v>0.14399999999999999</v>
      </c>
      <c r="M32" s="613">
        <f>N32*J32</f>
        <v>2093.2800000000002</v>
      </c>
      <c r="N32" s="438">
        <v>130.83000000000001</v>
      </c>
      <c r="O32" s="644"/>
    </row>
    <row r="33" spans="1:15" ht="14.1" customHeight="1">
      <c r="A33" s="954">
        <v>224337</v>
      </c>
      <c r="B33" s="1306"/>
      <c r="C33" s="1307"/>
      <c r="D33" s="1308"/>
      <c r="E33" s="890">
        <v>1000</v>
      </c>
      <c r="F33" s="593">
        <v>600</v>
      </c>
      <c r="G33" s="891">
        <v>20</v>
      </c>
      <c r="H33" s="603">
        <v>40</v>
      </c>
      <c r="I33" s="602"/>
      <c r="J33" s="601">
        <v>8</v>
      </c>
      <c r="K33" s="600">
        <v>4.8</v>
      </c>
      <c r="L33" s="600">
        <v>0.14399999999999999</v>
      </c>
      <c r="M33" s="599">
        <f>N33*J33</f>
        <v>1466.88</v>
      </c>
      <c r="N33" s="776">
        <v>183.36</v>
      </c>
      <c r="O33" s="644"/>
    </row>
    <row r="34" spans="1:15" ht="14.1" customHeight="1">
      <c r="A34" s="954">
        <v>224336</v>
      </c>
      <c r="B34" s="1303" t="s">
        <v>483</v>
      </c>
      <c r="C34" s="1304"/>
      <c r="D34" s="1305"/>
      <c r="E34" s="892">
        <v>1000</v>
      </c>
      <c r="F34" s="417">
        <v>300</v>
      </c>
      <c r="G34" s="893">
        <v>40</v>
      </c>
      <c r="H34" s="894">
        <v>60</v>
      </c>
      <c r="I34" s="895"/>
      <c r="J34" s="896">
        <v>8</v>
      </c>
      <c r="K34" s="897">
        <v>2.4</v>
      </c>
      <c r="L34" s="897">
        <v>0.12</v>
      </c>
      <c r="M34" s="898">
        <f>N34*J34</f>
        <v>1735.76</v>
      </c>
      <c r="N34" s="899">
        <v>216.97</v>
      </c>
      <c r="O34" s="644"/>
    </row>
    <row r="35" spans="1:15" ht="14.1" customHeight="1">
      <c r="A35" s="954">
        <v>224476</v>
      </c>
      <c r="B35" s="1306"/>
      <c r="C35" s="1307"/>
      <c r="D35" s="1308"/>
      <c r="E35" s="900">
        <v>1000</v>
      </c>
      <c r="F35" s="417">
        <v>600</v>
      </c>
      <c r="G35" s="901">
        <v>40</v>
      </c>
      <c r="H35" s="610">
        <v>60</v>
      </c>
      <c r="I35" s="602"/>
      <c r="J35" s="601">
        <v>4</v>
      </c>
      <c r="K35" s="600">
        <v>2.4</v>
      </c>
      <c r="L35" s="600">
        <v>0.12</v>
      </c>
      <c r="M35" s="599">
        <f>N35*J35</f>
        <v>1595.8</v>
      </c>
      <c r="N35" s="776">
        <v>398.95</v>
      </c>
      <c r="O35" s="644"/>
    </row>
    <row r="36" spans="1:15" s="392" customFormat="1" ht="18" customHeight="1" thickBot="1">
      <c r="A36" s="950"/>
      <c r="B36" s="1309" t="s">
        <v>410</v>
      </c>
      <c r="C36" s="1310"/>
      <c r="D36" s="1310"/>
      <c r="E36" s="1310"/>
      <c r="F36" s="1310"/>
      <c r="G36" s="1310"/>
      <c r="H36" s="1310"/>
      <c r="I36" s="1310"/>
      <c r="J36" s="1310"/>
      <c r="K36" s="1310"/>
      <c r="L36" s="1310"/>
      <c r="M36" s="1310"/>
      <c r="N36" s="1311"/>
      <c r="O36" s="967"/>
    </row>
    <row r="37" spans="1:15" ht="14.1" customHeight="1">
      <c r="A37" s="954">
        <v>224306</v>
      </c>
      <c r="B37" s="1312" t="s">
        <v>484</v>
      </c>
      <c r="C37" s="1313"/>
      <c r="D37" s="1314"/>
      <c r="E37" s="902">
        <v>1000</v>
      </c>
      <c r="F37" s="903">
        <v>200</v>
      </c>
      <c r="G37" s="904">
        <v>20</v>
      </c>
      <c r="H37" s="1319"/>
      <c r="I37" s="1320"/>
      <c r="J37" s="905">
        <v>24</v>
      </c>
      <c r="K37" s="906">
        <v>4.8</v>
      </c>
      <c r="L37" s="906">
        <v>9.6000000000000002E-2</v>
      </c>
      <c r="M37" s="907">
        <f>N37*J37</f>
        <v>1400.4</v>
      </c>
      <c r="N37" s="908">
        <v>58.35</v>
      </c>
      <c r="O37" s="967"/>
    </row>
    <row r="38" spans="1:15" ht="14.1" customHeight="1">
      <c r="A38" s="954">
        <v>224318</v>
      </c>
      <c r="B38" s="1315"/>
      <c r="C38" s="1316"/>
      <c r="D38" s="1317"/>
      <c r="E38" s="440">
        <v>1000</v>
      </c>
      <c r="F38" s="441">
        <v>300</v>
      </c>
      <c r="G38" s="442">
        <v>20</v>
      </c>
      <c r="H38" s="1321"/>
      <c r="I38" s="1322"/>
      <c r="J38" s="443">
        <v>16</v>
      </c>
      <c r="K38" s="444">
        <v>4.8</v>
      </c>
      <c r="L38" s="444">
        <v>9.6000000000000002E-2</v>
      </c>
      <c r="M38" s="445">
        <f t="shared" ref="M38:M43" si="4">N38*J38</f>
        <v>1180.32</v>
      </c>
      <c r="N38" s="909">
        <v>73.77</v>
      </c>
      <c r="O38" s="967"/>
    </row>
    <row r="39" spans="1:15" s="970" customFormat="1" ht="14.1" customHeight="1">
      <c r="A39" s="948"/>
      <c r="B39" s="1318"/>
      <c r="C39" s="1307"/>
      <c r="D39" s="1308"/>
      <c r="E39" s="446">
        <v>1000</v>
      </c>
      <c r="F39" s="447">
        <v>600</v>
      </c>
      <c r="G39" s="910">
        <v>20</v>
      </c>
      <c r="H39" s="1321"/>
      <c r="I39" s="1322"/>
      <c r="J39" s="911">
        <v>8</v>
      </c>
      <c r="K39" s="912">
        <v>4.8</v>
      </c>
      <c r="L39" s="912">
        <v>9.6000000000000002E-2</v>
      </c>
      <c r="M39" s="777">
        <f t="shared" si="4"/>
        <v>1189.04</v>
      </c>
      <c r="N39" s="913">
        <v>148.63</v>
      </c>
      <c r="O39" s="969"/>
    </row>
    <row r="40" spans="1:15" ht="14.1" customHeight="1">
      <c r="A40" s="954">
        <v>120322</v>
      </c>
      <c r="B40" s="1325" t="s">
        <v>485</v>
      </c>
      <c r="C40" s="1304"/>
      <c r="D40" s="1305"/>
      <c r="E40" s="914">
        <v>1000</v>
      </c>
      <c r="F40" s="915">
        <v>200</v>
      </c>
      <c r="G40" s="916">
        <v>40</v>
      </c>
      <c r="H40" s="1321"/>
      <c r="I40" s="1322"/>
      <c r="J40" s="443">
        <v>12</v>
      </c>
      <c r="K40" s="444">
        <v>2.4</v>
      </c>
      <c r="L40" s="444">
        <v>9.6000000000000002E-2</v>
      </c>
      <c r="M40" s="445">
        <f t="shared" si="4"/>
        <v>1413.72</v>
      </c>
      <c r="N40" s="909">
        <v>117.81</v>
      </c>
      <c r="O40" s="967"/>
    </row>
    <row r="41" spans="1:15" ht="14.1" customHeight="1">
      <c r="A41" s="954">
        <v>224321</v>
      </c>
      <c r="B41" s="1315"/>
      <c r="C41" s="1316"/>
      <c r="D41" s="1317"/>
      <c r="E41" s="440">
        <v>1000</v>
      </c>
      <c r="F41" s="441">
        <v>300</v>
      </c>
      <c r="G41" s="442">
        <v>40</v>
      </c>
      <c r="H41" s="1321"/>
      <c r="I41" s="1322"/>
      <c r="J41" s="443">
        <v>8</v>
      </c>
      <c r="K41" s="444">
        <v>2.4</v>
      </c>
      <c r="L41" s="444">
        <v>9.6000000000000002E-2</v>
      </c>
      <c r="M41" s="445">
        <f t="shared" si="4"/>
        <v>1241.92</v>
      </c>
      <c r="N41" s="909">
        <v>155.24</v>
      </c>
      <c r="O41" s="967"/>
    </row>
    <row r="42" spans="1:15" s="970" customFormat="1" ht="14.1" customHeight="1">
      <c r="A42" s="952"/>
      <c r="B42" s="1318"/>
      <c r="C42" s="1307"/>
      <c r="D42" s="1308"/>
      <c r="E42" s="446">
        <v>1000</v>
      </c>
      <c r="F42" s="447">
        <v>600</v>
      </c>
      <c r="G42" s="910">
        <v>40</v>
      </c>
      <c r="H42" s="1321"/>
      <c r="I42" s="1322"/>
      <c r="J42" s="911">
        <v>4</v>
      </c>
      <c r="K42" s="912">
        <v>2.4</v>
      </c>
      <c r="L42" s="912">
        <v>9.6000000000000002E-2</v>
      </c>
      <c r="M42" s="777">
        <f t="shared" si="4"/>
        <v>1241.8800000000001</v>
      </c>
      <c r="N42" s="913">
        <v>310.47000000000003</v>
      </c>
      <c r="O42" s="969"/>
    </row>
    <row r="43" spans="1:15" ht="14.1" customHeight="1" thickBot="1">
      <c r="A43" s="954">
        <v>224323</v>
      </c>
      <c r="B43" s="1326" t="s">
        <v>486</v>
      </c>
      <c r="C43" s="1327"/>
      <c r="D43" s="1328"/>
      <c r="E43" s="917">
        <v>1000</v>
      </c>
      <c r="F43" s="918">
        <v>600</v>
      </c>
      <c r="G43" s="919">
        <v>60</v>
      </c>
      <c r="H43" s="1323"/>
      <c r="I43" s="1324"/>
      <c r="J43" s="920">
        <v>3</v>
      </c>
      <c r="K43" s="921">
        <v>1.8</v>
      </c>
      <c r="L43" s="921">
        <v>0.108</v>
      </c>
      <c r="M43" s="922">
        <f t="shared" si="4"/>
        <v>1367.43</v>
      </c>
      <c r="N43" s="937">
        <v>455.81</v>
      </c>
      <c r="O43" s="967"/>
    </row>
    <row r="44" spans="1:15" ht="14.1" customHeight="1">
      <c r="A44" s="954">
        <v>224324</v>
      </c>
      <c r="B44" s="1329" t="s">
        <v>487</v>
      </c>
      <c r="C44" s="1330"/>
      <c r="D44" s="1331"/>
      <c r="E44" s="434">
        <v>1000</v>
      </c>
      <c r="F44" s="435">
        <v>200</v>
      </c>
      <c r="G44" s="436">
        <v>20</v>
      </c>
      <c r="H44" s="938"/>
      <c r="I44" s="923"/>
      <c r="J44" s="939">
        <v>36</v>
      </c>
      <c r="K44" s="437">
        <v>4.8</v>
      </c>
      <c r="L44" s="437">
        <v>9.6000000000000002E-2</v>
      </c>
      <c r="M44" s="438">
        <f>N44*J44</f>
        <v>1077.1200000000001</v>
      </c>
      <c r="N44" s="438">
        <v>29.92</v>
      </c>
      <c r="O44" s="967"/>
    </row>
    <row r="45" spans="1:15" ht="14.1" customHeight="1">
      <c r="A45" s="954">
        <v>224328</v>
      </c>
      <c r="B45" s="1332"/>
      <c r="C45" s="1333"/>
      <c r="D45" s="1334"/>
      <c r="E45" s="440">
        <v>1000</v>
      </c>
      <c r="F45" s="441">
        <v>300</v>
      </c>
      <c r="G45" s="442">
        <v>20</v>
      </c>
      <c r="H45" s="924"/>
      <c r="I45" s="925"/>
      <c r="J45" s="940">
        <v>24</v>
      </c>
      <c r="K45" s="444">
        <v>4.8</v>
      </c>
      <c r="L45" s="444">
        <v>9.6000000000000002E-2</v>
      </c>
      <c r="M45" s="445">
        <f t="shared" ref="M45:M50" si="5">N45*J45</f>
        <v>1450.08</v>
      </c>
      <c r="N45" s="445">
        <v>60.42</v>
      </c>
      <c r="O45" s="967"/>
    </row>
    <row r="46" spans="1:15" ht="14.1" hidden="1" customHeight="1">
      <c r="B46" s="1335"/>
      <c r="C46" s="1336"/>
      <c r="D46" s="1337"/>
      <c r="E46" s="446">
        <v>1000</v>
      </c>
      <c r="F46" s="447">
        <v>600</v>
      </c>
      <c r="G46" s="910">
        <v>20</v>
      </c>
      <c r="H46" s="926"/>
      <c r="I46" s="927"/>
      <c r="J46" s="941"/>
      <c r="K46" s="912">
        <v>4.8</v>
      </c>
      <c r="L46" s="912">
        <v>9.6000000000000002E-2</v>
      </c>
      <c r="M46" s="777">
        <f t="shared" si="5"/>
        <v>0</v>
      </c>
      <c r="N46" s="777"/>
      <c r="O46" s="967"/>
    </row>
    <row r="47" spans="1:15" ht="14.1" customHeight="1">
      <c r="A47" s="954">
        <v>224326</v>
      </c>
      <c r="B47" s="1329" t="s">
        <v>488</v>
      </c>
      <c r="C47" s="1330"/>
      <c r="D47" s="1331"/>
      <c r="E47" s="434">
        <v>1000</v>
      </c>
      <c r="F47" s="435">
        <v>200</v>
      </c>
      <c r="G47" s="436">
        <v>40</v>
      </c>
      <c r="H47" s="942"/>
      <c r="I47" s="923"/>
      <c r="J47" s="939">
        <v>18</v>
      </c>
      <c r="K47" s="437">
        <v>2.4</v>
      </c>
      <c r="L47" s="437">
        <v>9.6000000000000002E-2</v>
      </c>
      <c r="M47" s="438">
        <f t="shared" si="5"/>
        <v>1432.98</v>
      </c>
      <c r="N47" s="438">
        <v>79.61</v>
      </c>
      <c r="O47" s="967"/>
    </row>
    <row r="48" spans="1:15" ht="14.1" customHeight="1">
      <c r="A48" s="954">
        <v>224331</v>
      </c>
      <c r="B48" s="1332"/>
      <c r="C48" s="1333"/>
      <c r="D48" s="1334"/>
      <c r="E48" s="440">
        <v>1000</v>
      </c>
      <c r="F48" s="441">
        <v>300</v>
      </c>
      <c r="G48" s="442">
        <v>40</v>
      </c>
      <c r="H48" s="924"/>
      <c r="I48" s="925"/>
      <c r="J48" s="940">
        <v>12</v>
      </c>
      <c r="K48" s="444">
        <v>2.4</v>
      </c>
      <c r="L48" s="444">
        <v>9.6000000000000002E-2</v>
      </c>
      <c r="M48" s="445">
        <f t="shared" si="5"/>
        <v>914.64</v>
      </c>
      <c r="N48" s="445">
        <v>76.22</v>
      </c>
      <c r="O48" s="967"/>
    </row>
    <row r="49" spans="1:15" ht="14.1" customHeight="1">
      <c r="A49" s="956"/>
      <c r="B49" s="1335"/>
      <c r="C49" s="1336"/>
      <c r="D49" s="1337"/>
      <c r="E49" s="446">
        <v>1000</v>
      </c>
      <c r="F49" s="447">
        <v>600</v>
      </c>
      <c r="G49" s="910">
        <v>40</v>
      </c>
      <c r="H49" s="926"/>
      <c r="I49" s="927"/>
      <c r="J49" s="941">
        <v>6</v>
      </c>
      <c r="K49" s="588">
        <v>3.6</v>
      </c>
      <c r="L49" s="588">
        <v>0.14399999999999999</v>
      </c>
      <c r="M49" s="777">
        <f t="shared" si="5"/>
        <v>914.64</v>
      </c>
      <c r="N49" s="777">
        <f>N48*2</f>
        <v>152.44</v>
      </c>
      <c r="O49" s="967"/>
    </row>
    <row r="50" spans="1:15" ht="14.1" customHeight="1">
      <c r="A50" s="954">
        <v>224332</v>
      </c>
      <c r="B50" s="1338" t="s">
        <v>489</v>
      </c>
      <c r="C50" s="1339"/>
      <c r="D50" s="1340"/>
      <c r="E50" s="692">
        <v>1000</v>
      </c>
      <c r="F50" s="943">
        <v>600</v>
      </c>
      <c r="G50" s="944">
        <v>60</v>
      </c>
      <c r="H50" s="945"/>
      <c r="I50" s="946"/>
      <c r="J50" s="947">
        <v>4</v>
      </c>
      <c r="K50" s="798">
        <v>2.4</v>
      </c>
      <c r="L50" s="798">
        <v>0.14399999999999999</v>
      </c>
      <c r="M50" s="800">
        <f t="shared" si="5"/>
        <v>716.48</v>
      </c>
      <c r="N50" s="800">
        <v>179.12</v>
      </c>
      <c r="O50" s="967"/>
    </row>
    <row r="51" spans="1:15" ht="15" customHeight="1">
      <c r="B51" s="1272" t="s">
        <v>490</v>
      </c>
      <c r="C51" s="1273"/>
      <c r="D51" s="1273"/>
      <c r="E51" s="1273"/>
      <c r="F51" s="1273"/>
      <c r="G51" s="1273"/>
      <c r="H51" s="1273"/>
      <c r="I51" s="1273"/>
      <c r="J51" s="1273"/>
      <c r="K51" s="1273"/>
      <c r="L51" s="1273"/>
      <c r="M51" s="1273"/>
      <c r="N51" s="1274"/>
      <c r="O51" s="967"/>
    </row>
    <row r="52" spans="1:15" ht="30.75" customHeight="1">
      <c r="A52" s="957">
        <v>112538</v>
      </c>
      <c r="B52" s="1341" t="s">
        <v>493</v>
      </c>
      <c r="C52" s="1342"/>
      <c r="D52" s="1343"/>
      <c r="E52" s="409">
        <v>1000</v>
      </c>
      <c r="F52" s="410">
        <v>600</v>
      </c>
      <c r="G52" s="428">
        <v>10</v>
      </c>
      <c r="H52" s="411">
        <v>40</v>
      </c>
      <c r="I52" s="429"/>
      <c r="J52" s="398">
        <v>6</v>
      </c>
      <c r="K52" s="399">
        <f>E52*F52*J52/1000000</f>
        <v>3.6</v>
      </c>
      <c r="L52" s="399">
        <v>0.09</v>
      </c>
      <c r="M52" s="414">
        <f>N52*J52</f>
        <v>1142.6999999999998</v>
      </c>
      <c r="N52" s="438">
        <v>190.45</v>
      </c>
      <c r="O52" s="967"/>
    </row>
    <row r="53" spans="1:15" ht="15" customHeight="1">
      <c r="A53" s="957">
        <v>117124</v>
      </c>
      <c r="B53" s="1344"/>
      <c r="C53" s="1345"/>
      <c r="D53" s="1346"/>
      <c r="E53" s="421">
        <v>1000</v>
      </c>
      <c r="F53" s="422">
        <v>600</v>
      </c>
      <c r="G53" s="430">
        <v>65</v>
      </c>
      <c r="H53" s="431">
        <v>15</v>
      </c>
      <c r="I53" s="424"/>
      <c r="J53" s="425">
        <v>4</v>
      </c>
      <c r="K53" s="426">
        <f>E53*F53*J53/1000000</f>
        <v>2.4</v>
      </c>
      <c r="L53" s="426">
        <v>9.6000000000000002E-2</v>
      </c>
      <c r="M53" s="427">
        <f>N53*J53</f>
        <v>1118.72</v>
      </c>
      <c r="N53" s="449">
        <v>279.68</v>
      </c>
      <c r="O53" s="967"/>
    </row>
    <row r="54" spans="1:15" ht="15" customHeight="1">
      <c r="A54" s="954">
        <v>223738</v>
      </c>
      <c r="B54" s="1300" t="s">
        <v>491</v>
      </c>
      <c r="C54" s="1301"/>
      <c r="D54" s="1302"/>
      <c r="E54" s="409">
        <v>1000</v>
      </c>
      <c r="F54" s="614"/>
      <c r="G54" s="428">
        <v>100</v>
      </c>
      <c r="H54" s="411">
        <v>100</v>
      </c>
      <c r="I54" s="429"/>
      <c r="J54" s="398">
        <v>24</v>
      </c>
      <c r="K54" s="399">
        <v>2.4</v>
      </c>
      <c r="L54" s="399">
        <v>0.12</v>
      </c>
      <c r="M54" s="414">
        <f>N54*J54</f>
        <v>3038.64</v>
      </c>
      <c r="N54" s="438">
        <v>126.61</v>
      </c>
      <c r="O54" s="967"/>
    </row>
    <row r="55" spans="1:15" ht="12.75" customHeight="1">
      <c r="A55" s="954">
        <v>136780</v>
      </c>
      <c r="B55" s="1300" t="s">
        <v>492</v>
      </c>
      <c r="C55" s="1301"/>
      <c r="D55" s="1302"/>
      <c r="E55" s="792">
        <v>1000</v>
      </c>
      <c r="F55" s="793"/>
      <c r="G55" s="794">
        <v>93</v>
      </c>
      <c r="H55" s="795">
        <v>42</v>
      </c>
      <c r="I55" s="796">
        <v>70</v>
      </c>
      <c r="J55" s="797">
        <v>14</v>
      </c>
      <c r="K55" s="798">
        <f>0.095*14</f>
        <v>1.33</v>
      </c>
      <c r="L55" s="798">
        <v>0.12</v>
      </c>
      <c r="M55" s="799">
        <f>N55*J55</f>
        <v>1772.54</v>
      </c>
      <c r="N55" s="800">
        <v>126.61</v>
      </c>
      <c r="O55" s="967"/>
    </row>
    <row r="56" spans="1:15">
      <c r="A56" s="954"/>
      <c r="B56" s="959"/>
      <c r="C56" s="959"/>
      <c r="D56" s="959"/>
      <c r="E56" s="960"/>
      <c r="F56" s="960"/>
      <c r="G56" s="961"/>
      <c r="H56" s="961"/>
      <c r="I56" s="961"/>
      <c r="J56" s="960"/>
      <c r="K56" s="962"/>
      <c r="L56" s="962"/>
      <c r="M56" s="963"/>
      <c r="N56" s="964"/>
      <c r="O56" s="958"/>
    </row>
    <row r="57" spans="1:15" ht="12.75" customHeight="1">
      <c r="B57" s="118" t="s">
        <v>18</v>
      </c>
      <c r="C57" s="118"/>
      <c r="D57" s="118"/>
      <c r="E57" s="4"/>
      <c r="F57" s="4"/>
      <c r="G57" s="4"/>
      <c r="H57" s="5"/>
      <c r="I57" s="5"/>
      <c r="L57" s="450"/>
      <c r="M57" s="5" t="s">
        <v>19</v>
      </c>
      <c r="N57" s="778"/>
      <c r="O57" s="641"/>
    </row>
    <row r="58" spans="1:15" ht="12.75" customHeight="1">
      <c r="B58" s="1095" t="s">
        <v>29</v>
      </c>
      <c r="C58" s="1095"/>
      <c r="D58" s="1095"/>
      <c r="E58" s="1095"/>
      <c r="F58" s="1095"/>
      <c r="G58" s="1095"/>
      <c r="H58" s="1095"/>
      <c r="I58" s="1095"/>
      <c r="L58" s="271"/>
      <c r="M58" s="1098" t="s">
        <v>44</v>
      </c>
      <c r="N58" s="1098"/>
      <c r="O58" s="641"/>
    </row>
    <row r="59" spans="1:15" ht="12.75" customHeight="1">
      <c r="B59" s="1096" t="s">
        <v>25</v>
      </c>
      <c r="C59" s="1096"/>
      <c r="D59" s="1096"/>
      <c r="E59" s="1096"/>
      <c r="F59" s="1096"/>
      <c r="G59" s="1096"/>
      <c r="H59" s="1096"/>
      <c r="I59" s="1096"/>
      <c r="L59" s="269"/>
      <c r="M59" s="1097" t="s">
        <v>45</v>
      </c>
      <c r="N59" s="1097"/>
      <c r="O59" s="641"/>
    </row>
    <row r="60" spans="1:15" ht="12.75" customHeight="1">
      <c r="B60" s="1094" t="s">
        <v>61</v>
      </c>
      <c r="C60" s="1094"/>
      <c r="D60" s="1094"/>
      <c r="E60" s="1094"/>
      <c r="F60" s="1094"/>
      <c r="G60" s="1094"/>
      <c r="H60" s="1094"/>
      <c r="I60" s="1094"/>
      <c r="L60" s="270"/>
      <c r="M60" s="270" t="s">
        <v>454</v>
      </c>
      <c r="N60" s="779"/>
      <c r="O60" s="644"/>
    </row>
    <row r="61" spans="1:15" ht="12.75" customHeight="1">
      <c r="B61" s="1094"/>
      <c r="C61" s="1094"/>
      <c r="D61" s="1094"/>
      <c r="E61" s="1094"/>
      <c r="F61" s="1094"/>
      <c r="G61" s="1094"/>
      <c r="H61" s="1094"/>
      <c r="I61" s="1094"/>
      <c r="L61" s="270"/>
      <c r="M61" s="270" t="s">
        <v>455</v>
      </c>
      <c r="N61" s="779"/>
      <c r="O61" s="641"/>
    </row>
    <row r="62" spans="1:15" ht="12.75" customHeight="1">
      <c r="B62" s="45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2"/>
      <c r="N62" s="778"/>
      <c r="O62" s="641"/>
    </row>
    <row r="63" spans="1:15" ht="12.75" customHeight="1">
      <c r="B63" s="451"/>
      <c r="O63" s="644"/>
    </row>
    <row r="64" spans="1:15" s="390" customFormat="1">
      <c r="A64" s="948"/>
      <c r="B64" s="867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439"/>
      <c r="N64" s="780"/>
      <c r="O64" s="641"/>
    </row>
    <row r="65" spans="1:15" s="390" customFormat="1">
      <c r="A65" s="948"/>
      <c r="B65" s="867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439"/>
      <c r="N65" s="780"/>
      <c r="O65" s="644"/>
    </row>
    <row r="66" spans="1:15" s="390" customFormat="1">
      <c r="A66" s="948"/>
      <c r="B66" s="867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439"/>
      <c r="N66" s="780"/>
      <c r="O66" s="644"/>
    </row>
    <row r="67" spans="1:15" s="390" customFormat="1">
      <c r="A67" s="948"/>
      <c r="B67" s="867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439"/>
      <c r="N67" s="780"/>
      <c r="O67" s="641"/>
    </row>
    <row r="68" spans="1:15" s="390" customFormat="1">
      <c r="A68" s="948"/>
      <c r="B68" s="867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439"/>
      <c r="N68" s="780"/>
      <c r="O68" s="644"/>
    </row>
    <row r="69" spans="1:15" s="390" customFormat="1">
      <c r="A69" s="948"/>
      <c r="B69" s="867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439"/>
      <c r="N69" s="780"/>
      <c r="O69" s="641"/>
    </row>
    <row r="70" spans="1:15" s="390" customFormat="1">
      <c r="A70" s="948"/>
      <c r="B70" s="867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439"/>
      <c r="N70" s="780"/>
      <c r="O70" s="641"/>
    </row>
    <row r="71" spans="1:15" s="390" customFormat="1">
      <c r="A71" s="948"/>
      <c r="B71" s="867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439"/>
      <c r="N71" s="780"/>
      <c r="O71" s="644"/>
    </row>
    <row r="72" spans="1:15" s="390" customFormat="1">
      <c r="A72" s="948"/>
      <c r="B72" s="867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439"/>
      <c r="N72" s="780"/>
      <c r="O72" s="644"/>
    </row>
    <row r="73" spans="1:15" s="390" customFormat="1">
      <c r="A73" s="948"/>
      <c r="B73" s="867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439"/>
      <c r="N73" s="780"/>
      <c r="O73" s="641"/>
    </row>
    <row r="74" spans="1:15" s="390" customFormat="1">
      <c r="A74" s="948"/>
      <c r="B74" s="867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439"/>
      <c r="N74" s="780"/>
      <c r="O74" s="641"/>
    </row>
    <row r="75" spans="1:15" s="390" customFormat="1">
      <c r="A75" s="948"/>
      <c r="B75" s="867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439"/>
      <c r="N75" s="780"/>
      <c r="O75" s="641"/>
    </row>
    <row r="76" spans="1:15" s="390" customFormat="1">
      <c r="A76" s="948"/>
      <c r="B76" s="867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439"/>
      <c r="N76" s="780"/>
      <c r="O76" s="641"/>
    </row>
    <row r="77" spans="1:15" s="390" customFormat="1">
      <c r="A77" s="948"/>
      <c r="B77" s="867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439"/>
      <c r="N77" s="780"/>
      <c r="O77" s="644"/>
    </row>
    <row r="78" spans="1:15" s="390" customFormat="1">
      <c r="A78" s="948"/>
      <c r="B78" s="867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439"/>
      <c r="N78" s="780"/>
      <c r="O78" s="641"/>
    </row>
    <row r="79" spans="1:15" s="390" customFormat="1">
      <c r="A79" s="948"/>
      <c r="B79" s="867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439"/>
      <c r="N79" s="780"/>
      <c r="O79" s="641"/>
    </row>
    <row r="80" spans="1:15">
      <c r="O80" s="641"/>
    </row>
    <row r="81" spans="15:15">
      <c r="O81" s="641"/>
    </row>
    <row r="82" spans="15:15">
      <c r="O82" s="641"/>
    </row>
    <row r="83" spans="15:15">
      <c r="O83" s="641"/>
    </row>
    <row r="84" spans="15:15">
      <c r="O84" s="641"/>
    </row>
    <row r="85" spans="15:15">
      <c r="O85" s="641"/>
    </row>
    <row r="86" spans="15:15">
      <c r="O86" s="641"/>
    </row>
    <row r="87" spans="15:15">
      <c r="O87" s="644"/>
    </row>
    <row r="88" spans="15:15">
      <c r="O88" s="641"/>
    </row>
    <row r="89" spans="15:15">
      <c r="O89" s="641"/>
    </row>
    <row r="90" spans="15:15">
      <c r="O90" s="641"/>
    </row>
    <row r="91" spans="15:15">
      <c r="O91" s="641"/>
    </row>
    <row r="92" spans="15:15">
      <c r="O92" s="644"/>
    </row>
    <row r="93" spans="15:15">
      <c r="O93" s="641"/>
    </row>
    <row r="94" spans="15:15">
      <c r="O94" s="641"/>
    </row>
    <row r="95" spans="15:15">
      <c r="O95" s="641"/>
    </row>
    <row r="96" spans="15:15">
      <c r="O96" s="641"/>
    </row>
    <row r="97" spans="15:15">
      <c r="O97" s="641"/>
    </row>
    <row r="98" spans="15:15">
      <c r="O98" s="641"/>
    </row>
    <row r="99" spans="15:15">
      <c r="O99" s="641"/>
    </row>
    <row r="100" spans="15:15">
      <c r="O100" s="641"/>
    </row>
    <row r="101" spans="15:15">
      <c r="O101" s="641"/>
    </row>
    <row r="102" spans="15:15">
      <c r="O102" s="641"/>
    </row>
    <row r="103" spans="15:15">
      <c r="O103" s="641"/>
    </row>
    <row r="104" spans="15:15">
      <c r="O104" s="641"/>
    </row>
    <row r="105" spans="15:15">
      <c r="O105" s="641"/>
    </row>
    <row r="106" spans="15:15">
      <c r="O106" s="641"/>
    </row>
    <row r="107" spans="15:15">
      <c r="O107" s="641"/>
    </row>
    <row r="108" spans="15:15">
      <c r="O108" s="641"/>
    </row>
    <row r="109" spans="15:15">
      <c r="O109" s="641"/>
    </row>
    <row r="110" spans="15:15">
      <c r="O110" s="641"/>
    </row>
    <row r="111" spans="15:15">
      <c r="O111" s="641"/>
    </row>
    <row r="112" spans="15:15">
      <c r="O112" s="644"/>
    </row>
    <row r="113" spans="15:15">
      <c r="O113" s="641"/>
    </row>
    <row r="114" spans="15:15">
      <c r="O114" s="641"/>
    </row>
    <row r="115" spans="15:15">
      <c r="O115" s="641"/>
    </row>
    <row r="116" spans="15:15">
      <c r="O116" s="641"/>
    </row>
    <row r="117" spans="15:15">
      <c r="O117" s="644"/>
    </row>
    <row r="118" spans="15:15">
      <c r="O118" s="641"/>
    </row>
    <row r="119" spans="15:15">
      <c r="O119" s="641"/>
    </row>
    <row r="120" spans="15:15">
      <c r="O120" s="641"/>
    </row>
    <row r="121" spans="15:15">
      <c r="O121" s="641"/>
    </row>
    <row r="122" spans="15:15">
      <c r="O122" s="644"/>
    </row>
  </sheetData>
  <mergeCells count="55">
    <mergeCell ref="B61:I61"/>
    <mergeCell ref="B55:D55"/>
    <mergeCell ref="B58:I58"/>
    <mergeCell ref="M58:N58"/>
    <mergeCell ref="B59:I59"/>
    <mergeCell ref="M59:N59"/>
    <mergeCell ref="B60:I60"/>
    <mergeCell ref="B18:D18"/>
    <mergeCell ref="B54:D54"/>
    <mergeCell ref="B31:N31"/>
    <mergeCell ref="B32:D33"/>
    <mergeCell ref="B34:D35"/>
    <mergeCell ref="B36:N36"/>
    <mergeCell ref="B37:D39"/>
    <mergeCell ref="H37:I43"/>
    <mergeCell ref="B40:D42"/>
    <mergeCell ref="B43:D43"/>
    <mergeCell ref="B44:D46"/>
    <mergeCell ref="B47:D49"/>
    <mergeCell ref="B50:D50"/>
    <mergeCell ref="B51:N51"/>
    <mergeCell ref="B52:D53"/>
    <mergeCell ref="B30:D30"/>
    <mergeCell ref="B19:D19"/>
    <mergeCell ref="B20:D20"/>
    <mergeCell ref="B21:D21"/>
    <mergeCell ref="B22:D22"/>
    <mergeCell ref="B23:D23"/>
    <mergeCell ref="B24:N24"/>
    <mergeCell ref="B25:D25"/>
    <mergeCell ref="B26:D26"/>
    <mergeCell ref="B27:D27"/>
    <mergeCell ref="B28:D28"/>
    <mergeCell ref="B29:D29"/>
    <mergeCell ref="B9:D9"/>
    <mergeCell ref="B10:D10"/>
    <mergeCell ref="B11:D11"/>
    <mergeCell ref="L6:L7"/>
    <mergeCell ref="B17:N17"/>
    <mergeCell ref="B13:D13"/>
    <mergeCell ref="B14:D14"/>
    <mergeCell ref="B15:D15"/>
    <mergeCell ref="B16:D16"/>
    <mergeCell ref="B12:D12"/>
    <mergeCell ref="B6:D7"/>
    <mergeCell ref="E6:I6"/>
    <mergeCell ref="J6:J7"/>
    <mergeCell ref="K6:K7"/>
    <mergeCell ref="M6:N6"/>
    <mergeCell ref="B8:N8"/>
    <mergeCell ref="B1:N1"/>
    <mergeCell ref="B2:N2"/>
    <mergeCell ref="B3:N3"/>
    <mergeCell ref="B4:N4"/>
    <mergeCell ref="B5:N5"/>
  </mergeCells>
  <printOptions horizontalCentered="1"/>
  <pageMargins left="0.56000000000000005" right="0.56000000000000005" top="0.24" bottom="0.17" header="0.17" footer="0.17"/>
  <pageSetup paperSize="9" scale="6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722"/>
  <sheetViews>
    <sheetView showGridLines="0" view="pageBreakPreview" zoomScale="70" zoomScaleNormal="60" zoomScaleSheetLayoutView="70" workbookViewId="0">
      <selection activeCell="B2" sqref="B2:G2"/>
    </sheetView>
  </sheetViews>
  <sheetFormatPr defaultColWidth="12.7109375" defaultRowHeight="15.75" outlineLevelCol="1"/>
  <cols>
    <col min="1" max="1" width="0.42578125" style="985" customWidth="1"/>
    <col min="2" max="2" width="97.5703125" style="635" customWidth="1"/>
    <col min="3" max="3" width="14.7109375" style="237" customWidth="1" outlineLevel="1"/>
    <col min="4" max="4" width="16.7109375" style="238" customWidth="1" outlineLevel="1"/>
    <col min="5" max="5" width="16.7109375" style="239" customWidth="1"/>
    <col min="6" max="6" width="16.7109375" style="236" customWidth="1"/>
    <col min="7" max="7" width="20.28515625" style="239" customWidth="1"/>
    <col min="8" max="8" width="12.42578125" style="502" customWidth="1"/>
    <col min="9" max="9" width="35.42578125" style="2" customWidth="1"/>
    <col min="10" max="10" width="12.7109375" style="2"/>
    <col min="11" max="253" width="12.7109375" style="226"/>
    <col min="254" max="254" width="0" style="226" hidden="1" customWidth="1"/>
    <col min="255" max="255" width="97.5703125" style="226" customWidth="1"/>
    <col min="256" max="256" width="14.7109375" style="226" customWidth="1"/>
    <col min="257" max="259" width="16.7109375" style="226" customWidth="1"/>
    <col min="260" max="260" width="20.28515625" style="226" customWidth="1"/>
    <col min="261" max="509" width="12.7109375" style="226"/>
    <col min="510" max="510" width="0" style="226" hidden="1" customWidth="1"/>
    <col min="511" max="511" width="97.5703125" style="226" customWidth="1"/>
    <col min="512" max="512" width="14.7109375" style="226" customWidth="1"/>
    <col min="513" max="515" width="16.7109375" style="226" customWidth="1"/>
    <col min="516" max="516" width="20.28515625" style="226" customWidth="1"/>
    <col min="517" max="765" width="12.7109375" style="226"/>
    <col min="766" max="766" width="0" style="226" hidden="1" customWidth="1"/>
    <col min="767" max="767" width="97.5703125" style="226" customWidth="1"/>
    <col min="768" max="768" width="14.7109375" style="226" customWidth="1"/>
    <col min="769" max="771" width="16.7109375" style="226" customWidth="1"/>
    <col min="772" max="772" width="20.28515625" style="226" customWidth="1"/>
    <col min="773" max="1021" width="12.7109375" style="226"/>
    <col min="1022" max="1022" width="0" style="226" hidden="1" customWidth="1"/>
    <col min="1023" max="1023" width="97.5703125" style="226" customWidth="1"/>
    <col min="1024" max="1024" width="14.7109375" style="226" customWidth="1"/>
    <col min="1025" max="1027" width="16.7109375" style="226" customWidth="1"/>
    <col min="1028" max="1028" width="20.28515625" style="226" customWidth="1"/>
    <col min="1029" max="1277" width="12.7109375" style="226"/>
    <col min="1278" max="1278" width="0" style="226" hidden="1" customWidth="1"/>
    <col min="1279" max="1279" width="97.5703125" style="226" customWidth="1"/>
    <col min="1280" max="1280" width="14.7109375" style="226" customWidth="1"/>
    <col min="1281" max="1283" width="16.7109375" style="226" customWidth="1"/>
    <col min="1284" max="1284" width="20.28515625" style="226" customWidth="1"/>
    <col min="1285" max="1533" width="12.7109375" style="226"/>
    <col min="1534" max="1534" width="0" style="226" hidden="1" customWidth="1"/>
    <col min="1535" max="1535" width="97.5703125" style="226" customWidth="1"/>
    <col min="1536" max="1536" width="14.7109375" style="226" customWidth="1"/>
    <col min="1537" max="1539" width="16.7109375" style="226" customWidth="1"/>
    <col min="1540" max="1540" width="20.28515625" style="226" customWidth="1"/>
    <col min="1541" max="1789" width="12.7109375" style="226"/>
    <col min="1790" max="1790" width="0" style="226" hidden="1" customWidth="1"/>
    <col min="1791" max="1791" width="97.5703125" style="226" customWidth="1"/>
    <col min="1792" max="1792" width="14.7109375" style="226" customWidth="1"/>
    <col min="1793" max="1795" width="16.7109375" style="226" customWidth="1"/>
    <col min="1796" max="1796" width="20.28515625" style="226" customWidth="1"/>
    <col min="1797" max="2045" width="12.7109375" style="226"/>
    <col min="2046" max="2046" width="0" style="226" hidden="1" customWidth="1"/>
    <col min="2047" max="2047" width="97.5703125" style="226" customWidth="1"/>
    <col min="2048" max="2048" width="14.7109375" style="226" customWidth="1"/>
    <col min="2049" max="2051" width="16.7109375" style="226" customWidth="1"/>
    <col min="2052" max="2052" width="20.28515625" style="226" customWidth="1"/>
    <col min="2053" max="2301" width="12.7109375" style="226"/>
    <col min="2302" max="2302" width="0" style="226" hidden="1" customWidth="1"/>
    <col min="2303" max="2303" width="97.5703125" style="226" customWidth="1"/>
    <col min="2304" max="2304" width="14.7109375" style="226" customWidth="1"/>
    <col min="2305" max="2307" width="16.7109375" style="226" customWidth="1"/>
    <col min="2308" max="2308" width="20.28515625" style="226" customWidth="1"/>
    <col min="2309" max="2557" width="12.7109375" style="226"/>
    <col min="2558" max="2558" width="0" style="226" hidden="1" customWidth="1"/>
    <col min="2559" max="2559" width="97.5703125" style="226" customWidth="1"/>
    <col min="2560" max="2560" width="14.7109375" style="226" customWidth="1"/>
    <col min="2561" max="2563" width="16.7109375" style="226" customWidth="1"/>
    <col min="2564" max="2564" width="20.28515625" style="226" customWidth="1"/>
    <col min="2565" max="2813" width="12.7109375" style="226"/>
    <col min="2814" max="2814" width="0" style="226" hidden="1" customWidth="1"/>
    <col min="2815" max="2815" width="97.5703125" style="226" customWidth="1"/>
    <col min="2816" max="2816" width="14.7109375" style="226" customWidth="1"/>
    <col min="2817" max="2819" width="16.7109375" style="226" customWidth="1"/>
    <col min="2820" max="2820" width="20.28515625" style="226" customWidth="1"/>
    <col min="2821" max="3069" width="12.7109375" style="226"/>
    <col min="3070" max="3070" width="0" style="226" hidden="1" customWidth="1"/>
    <col min="3071" max="3071" width="97.5703125" style="226" customWidth="1"/>
    <col min="3072" max="3072" width="14.7109375" style="226" customWidth="1"/>
    <col min="3073" max="3075" width="16.7109375" style="226" customWidth="1"/>
    <col min="3076" max="3076" width="20.28515625" style="226" customWidth="1"/>
    <col min="3077" max="3325" width="12.7109375" style="226"/>
    <col min="3326" max="3326" width="0" style="226" hidden="1" customWidth="1"/>
    <col min="3327" max="3327" width="97.5703125" style="226" customWidth="1"/>
    <col min="3328" max="3328" width="14.7109375" style="226" customWidth="1"/>
    <col min="3329" max="3331" width="16.7109375" style="226" customWidth="1"/>
    <col min="3332" max="3332" width="20.28515625" style="226" customWidth="1"/>
    <col min="3333" max="3581" width="12.7109375" style="226"/>
    <col min="3582" max="3582" width="0" style="226" hidden="1" customWidth="1"/>
    <col min="3583" max="3583" width="97.5703125" style="226" customWidth="1"/>
    <col min="3584" max="3584" width="14.7109375" style="226" customWidth="1"/>
    <col min="3585" max="3587" width="16.7109375" style="226" customWidth="1"/>
    <col min="3588" max="3588" width="20.28515625" style="226" customWidth="1"/>
    <col min="3589" max="3837" width="12.7109375" style="226"/>
    <col min="3838" max="3838" width="0" style="226" hidden="1" customWidth="1"/>
    <col min="3839" max="3839" width="97.5703125" style="226" customWidth="1"/>
    <col min="3840" max="3840" width="14.7109375" style="226" customWidth="1"/>
    <col min="3841" max="3843" width="16.7109375" style="226" customWidth="1"/>
    <col min="3844" max="3844" width="20.28515625" style="226" customWidth="1"/>
    <col min="3845" max="4093" width="12.7109375" style="226"/>
    <col min="4094" max="4094" width="0" style="226" hidden="1" customWidth="1"/>
    <col min="4095" max="4095" width="97.5703125" style="226" customWidth="1"/>
    <col min="4096" max="4096" width="14.7109375" style="226" customWidth="1"/>
    <col min="4097" max="4099" width="16.7109375" style="226" customWidth="1"/>
    <col min="4100" max="4100" width="20.28515625" style="226" customWidth="1"/>
    <col min="4101" max="4349" width="12.7109375" style="226"/>
    <col min="4350" max="4350" width="0" style="226" hidden="1" customWidth="1"/>
    <col min="4351" max="4351" width="97.5703125" style="226" customWidth="1"/>
    <col min="4352" max="4352" width="14.7109375" style="226" customWidth="1"/>
    <col min="4353" max="4355" width="16.7109375" style="226" customWidth="1"/>
    <col min="4356" max="4356" width="20.28515625" style="226" customWidth="1"/>
    <col min="4357" max="4605" width="12.7109375" style="226"/>
    <col min="4606" max="4606" width="0" style="226" hidden="1" customWidth="1"/>
    <col min="4607" max="4607" width="97.5703125" style="226" customWidth="1"/>
    <col min="4608" max="4608" width="14.7109375" style="226" customWidth="1"/>
    <col min="4609" max="4611" width="16.7109375" style="226" customWidth="1"/>
    <col min="4612" max="4612" width="20.28515625" style="226" customWidth="1"/>
    <col min="4613" max="4861" width="12.7109375" style="226"/>
    <col min="4862" max="4862" width="0" style="226" hidden="1" customWidth="1"/>
    <col min="4863" max="4863" width="97.5703125" style="226" customWidth="1"/>
    <col min="4864" max="4864" width="14.7109375" style="226" customWidth="1"/>
    <col min="4865" max="4867" width="16.7109375" style="226" customWidth="1"/>
    <col min="4868" max="4868" width="20.28515625" style="226" customWidth="1"/>
    <col min="4869" max="5117" width="12.7109375" style="226"/>
    <col min="5118" max="5118" width="0" style="226" hidden="1" customWidth="1"/>
    <col min="5119" max="5119" width="97.5703125" style="226" customWidth="1"/>
    <col min="5120" max="5120" width="14.7109375" style="226" customWidth="1"/>
    <col min="5121" max="5123" width="16.7109375" style="226" customWidth="1"/>
    <col min="5124" max="5124" width="20.28515625" style="226" customWidth="1"/>
    <col min="5125" max="5373" width="12.7109375" style="226"/>
    <col min="5374" max="5374" width="0" style="226" hidden="1" customWidth="1"/>
    <col min="5375" max="5375" width="97.5703125" style="226" customWidth="1"/>
    <col min="5376" max="5376" width="14.7109375" style="226" customWidth="1"/>
    <col min="5377" max="5379" width="16.7109375" style="226" customWidth="1"/>
    <col min="5380" max="5380" width="20.28515625" style="226" customWidth="1"/>
    <col min="5381" max="5629" width="12.7109375" style="226"/>
    <col min="5630" max="5630" width="0" style="226" hidden="1" customWidth="1"/>
    <col min="5631" max="5631" width="97.5703125" style="226" customWidth="1"/>
    <col min="5632" max="5632" width="14.7109375" style="226" customWidth="1"/>
    <col min="5633" max="5635" width="16.7109375" style="226" customWidth="1"/>
    <col min="5636" max="5636" width="20.28515625" style="226" customWidth="1"/>
    <col min="5637" max="5885" width="12.7109375" style="226"/>
    <col min="5886" max="5886" width="0" style="226" hidden="1" customWidth="1"/>
    <col min="5887" max="5887" width="97.5703125" style="226" customWidth="1"/>
    <col min="5888" max="5888" width="14.7109375" style="226" customWidth="1"/>
    <col min="5889" max="5891" width="16.7109375" style="226" customWidth="1"/>
    <col min="5892" max="5892" width="20.28515625" style="226" customWidth="1"/>
    <col min="5893" max="6141" width="12.7109375" style="226"/>
    <col min="6142" max="6142" width="0" style="226" hidden="1" customWidth="1"/>
    <col min="6143" max="6143" width="97.5703125" style="226" customWidth="1"/>
    <col min="6144" max="6144" width="14.7109375" style="226" customWidth="1"/>
    <col min="6145" max="6147" width="16.7109375" style="226" customWidth="1"/>
    <col min="6148" max="6148" width="20.28515625" style="226" customWidth="1"/>
    <col min="6149" max="6397" width="12.7109375" style="226"/>
    <col min="6398" max="6398" width="0" style="226" hidden="1" customWidth="1"/>
    <col min="6399" max="6399" width="97.5703125" style="226" customWidth="1"/>
    <col min="6400" max="6400" width="14.7109375" style="226" customWidth="1"/>
    <col min="6401" max="6403" width="16.7109375" style="226" customWidth="1"/>
    <col min="6404" max="6404" width="20.28515625" style="226" customWidth="1"/>
    <col min="6405" max="6653" width="12.7109375" style="226"/>
    <col min="6654" max="6654" width="0" style="226" hidden="1" customWidth="1"/>
    <col min="6655" max="6655" width="97.5703125" style="226" customWidth="1"/>
    <col min="6656" max="6656" width="14.7109375" style="226" customWidth="1"/>
    <col min="6657" max="6659" width="16.7109375" style="226" customWidth="1"/>
    <col min="6660" max="6660" width="20.28515625" style="226" customWidth="1"/>
    <col min="6661" max="6909" width="12.7109375" style="226"/>
    <col min="6910" max="6910" width="0" style="226" hidden="1" customWidth="1"/>
    <col min="6911" max="6911" width="97.5703125" style="226" customWidth="1"/>
    <col min="6912" max="6912" width="14.7109375" style="226" customWidth="1"/>
    <col min="6913" max="6915" width="16.7109375" style="226" customWidth="1"/>
    <col min="6916" max="6916" width="20.28515625" style="226" customWidth="1"/>
    <col min="6917" max="7165" width="12.7109375" style="226"/>
    <col min="7166" max="7166" width="0" style="226" hidden="1" customWidth="1"/>
    <col min="7167" max="7167" width="97.5703125" style="226" customWidth="1"/>
    <col min="7168" max="7168" width="14.7109375" style="226" customWidth="1"/>
    <col min="7169" max="7171" width="16.7109375" style="226" customWidth="1"/>
    <col min="7172" max="7172" width="20.28515625" style="226" customWidth="1"/>
    <col min="7173" max="7421" width="12.7109375" style="226"/>
    <col min="7422" max="7422" width="0" style="226" hidden="1" customWidth="1"/>
    <col min="7423" max="7423" width="97.5703125" style="226" customWidth="1"/>
    <col min="7424" max="7424" width="14.7109375" style="226" customWidth="1"/>
    <col min="7425" max="7427" width="16.7109375" style="226" customWidth="1"/>
    <col min="7428" max="7428" width="20.28515625" style="226" customWidth="1"/>
    <col min="7429" max="7677" width="12.7109375" style="226"/>
    <col min="7678" max="7678" width="0" style="226" hidden="1" customWidth="1"/>
    <col min="7679" max="7679" width="97.5703125" style="226" customWidth="1"/>
    <col min="7680" max="7680" width="14.7109375" style="226" customWidth="1"/>
    <col min="7681" max="7683" width="16.7109375" style="226" customWidth="1"/>
    <col min="7684" max="7684" width="20.28515625" style="226" customWidth="1"/>
    <col min="7685" max="7933" width="12.7109375" style="226"/>
    <col min="7934" max="7934" width="0" style="226" hidden="1" customWidth="1"/>
    <col min="7935" max="7935" width="97.5703125" style="226" customWidth="1"/>
    <col min="7936" max="7936" width="14.7109375" style="226" customWidth="1"/>
    <col min="7937" max="7939" width="16.7109375" style="226" customWidth="1"/>
    <col min="7940" max="7940" width="20.28515625" style="226" customWidth="1"/>
    <col min="7941" max="8189" width="12.7109375" style="226"/>
    <col min="8190" max="8190" width="0" style="226" hidden="1" customWidth="1"/>
    <col min="8191" max="8191" width="97.5703125" style="226" customWidth="1"/>
    <col min="8192" max="8192" width="14.7109375" style="226" customWidth="1"/>
    <col min="8193" max="8195" width="16.7109375" style="226" customWidth="1"/>
    <col min="8196" max="8196" width="20.28515625" style="226" customWidth="1"/>
    <col min="8197" max="8445" width="12.7109375" style="226"/>
    <col min="8446" max="8446" width="0" style="226" hidden="1" customWidth="1"/>
    <col min="8447" max="8447" width="97.5703125" style="226" customWidth="1"/>
    <col min="8448" max="8448" width="14.7109375" style="226" customWidth="1"/>
    <col min="8449" max="8451" width="16.7109375" style="226" customWidth="1"/>
    <col min="8452" max="8452" width="20.28515625" style="226" customWidth="1"/>
    <col min="8453" max="8701" width="12.7109375" style="226"/>
    <col min="8702" max="8702" width="0" style="226" hidden="1" customWidth="1"/>
    <col min="8703" max="8703" width="97.5703125" style="226" customWidth="1"/>
    <col min="8704" max="8704" width="14.7109375" style="226" customWidth="1"/>
    <col min="8705" max="8707" width="16.7109375" style="226" customWidth="1"/>
    <col min="8708" max="8708" width="20.28515625" style="226" customWidth="1"/>
    <col min="8709" max="8957" width="12.7109375" style="226"/>
    <col min="8958" max="8958" width="0" style="226" hidden="1" customWidth="1"/>
    <col min="8959" max="8959" width="97.5703125" style="226" customWidth="1"/>
    <col min="8960" max="8960" width="14.7109375" style="226" customWidth="1"/>
    <col min="8961" max="8963" width="16.7109375" style="226" customWidth="1"/>
    <col min="8964" max="8964" width="20.28515625" style="226" customWidth="1"/>
    <col min="8965" max="9213" width="12.7109375" style="226"/>
    <col min="9214" max="9214" width="0" style="226" hidden="1" customWidth="1"/>
    <col min="9215" max="9215" width="97.5703125" style="226" customWidth="1"/>
    <col min="9216" max="9216" width="14.7109375" style="226" customWidth="1"/>
    <col min="9217" max="9219" width="16.7109375" style="226" customWidth="1"/>
    <col min="9220" max="9220" width="20.28515625" style="226" customWidth="1"/>
    <col min="9221" max="9469" width="12.7109375" style="226"/>
    <col min="9470" max="9470" width="0" style="226" hidden="1" customWidth="1"/>
    <col min="9471" max="9471" width="97.5703125" style="226" customWidth="1"/>
    <col min="9472" max="9472" width="14.7109375" style="226" customWidth="1"/>
    <col min="9473" max="9475" width="16.7109375" style="226" customWidth="1"/>
    <col min="9476" max="9476" width="20.28515625" style="226" customWidth="1"/>
    <col min="9477" max="9725" width="12.7109375" style="226"/>
    <col min="9726" max="9726" width="0" style="226" hidden="1" customWidth="1"/>
    <col min="9727" max="9727" width="97.5703125" style="226" customWidth="1"/>
    <col min="9728" max="9728" width="14.7109375" style="226" customWidth="1"/>
    <col min="9729" max="9731" width="16.7109375" style="226" customWidth="1"/>
    <col min="9732" max="9732" width="20.28515625" style="226" customWidth="1"/>
    <col min="9733" max="9981" width="12.7109375" style="226"/>
    <col min="9982" max="9982" width="0" style="226" hidden="1" customWidth="1"/>
    <col min="9983" max="9983" width="97.5703125" style="226" customWidth="1"/>
    <col min="9984" max="9984" width="14.7109375" style="226" customWidth="1"/>
    <col min="9985" max="9987" width="16.7109375" style="226" customWidth="1"/>
    <col min="9988" max="9988" width="20.28515625" style="226" customWidth="1"/>
    <col min="9989" max="10237" width="12.7109375" style="226"/>
    <col min="10238" max="10238" width="0" style="226" hidden="1" customWidth="1"/>
    <col min="10239" max="10239" width="97.5703125" style="226" customWidth="1"/>
    <col min="10240" max="10240" width="14.7109375" style="226" customWidth="1"/>
    <col min="10241" max="10243" width="16.7109375" style="226" customWidth="1"/>
    <col min="10244" max="10244" width="20.28515625" style="226" customWidth="1"/>
    <col min="10245" max="10493" width="12.7109375" style="226"/>
    <col min="10494" max="10494" width="0" style="226" hidden="1" customWidth="1"/>
    <col min="10495" max="10495" width="97.5703125" style="226" customWidth="1"/>
    <col min="10496" max="10496" width="14.7109375" style="226" customWidth="1"/>
    <col min="10497" max="10499" width="16.7109375" style="226" customWidth="1"/>
    <col min="10500" max="10500" width="20.28515625" style="226" customWidth="1"/>
    <col min="10501" max="10749" width="12.7109375" style="226"/>
    <col min="10750" max="10750" width="0" style="226" hidden="1" customWidth="1"/>
    <col min="10751" max="10751" width="97.5703125" style="226" customWidth="1"/>
    <col min="10752" max="10752" width="14.7109375" style="226" customWidth="1"/>
    <col min="10753" max="10755" width="16.7109375" style="226" customWidth="1"/>
    <col min="10756" max="10756" width="20.28515625" style="226" customWidth="1"/>
    <col min="10757" max="11005" width="12.7109375" style="226"/>
    <col min="11006" max="11006" width="0" style="226" hidden="1" customWidth="1"/>
    <col min="11007" max="11007" width="97.5703125" style="226" customWidth="1"/>
    <col min="11008" max="11008" width="14.7109375" style="226" customWidth="1"/>
    <col min="11009" max="11011" width="16.7109375" style="226" customWidth="1"/>
    <col min="11012" max="11012" width="20.28515625" style="226" customWidth="1"/>
    <col min="11013" max="11261" width="12.7109375" style="226"/>
    <col min="11262" max="11262" width="0" style="226" hidden="1" customWidth="1"/>
    <col min="11263" max="11263" width="97.5703125" style="226" customWidth="1"/>
    <col min="11264" max="11264" width="14.7109375" style="226" customWidth="1"/>
    <col min="11265" max="11267" width="16.7109375" style="226" customWidth="1"/>
    <col min="11268" max="11268" width="20.28515625" style="226" customWidth="1"/>
    <col min="11269" max="11517" width="12.7109375" style="226"/>
    <col min="11518" max="11518" width="0" style="226" hidden="1" customWidth="1"/>
    <col min="11519" max="11519" width="97.5703125" style="226" customWidth="1"/>
    <col min="11520" max="11520" width="14.7109375" style="226" customWidth="1"/>
    <col min="11521" max="11523" width="16.7109375" style="226" customWidth="1"/>
    <col min="11524" max="11524" width="20.28515625" style="226" customWidth="1"/>
    <col min="11525" max="11773" width="12.7109375" style="226"/>
    <col min="11774" max="11774" width="0" style="226" hidden="1" customWidth="1"/>
    <col min="11775" max="11775" width="97.5703125" style="226" customWidth="1"/>
    <col min="11776" max="11776" width="14.7109375" style="226" customWidth="1"/>
    <col min="11777" max="11779" width="16.7109375" style="226" customWidth="1"/>
    <col min="11780" max="11780" width="20.28515625" style="226" customWidth="1"/>
    <col min="11781" max="12029" width="12.7109375" style="226"/>
    <col min="12030" max="12030" width="0" style="226" hidden="1" customWidth="1"/>
    <col min="12031" max="12031" width="97.5703125" style="226" customWidth="1"/>
    <col min="12032" max="12032" width="14.7109375" style="226" customWidth="1"/>
    <col min="12033" max="12035" width="16.7109375" style="226" customWidth="1"/>
    <col min="12036" max="12036" width="20.28515625" style="226" customWidth="1"/>
    <col min="12037" max="12285" width="12.7109375" style="226"/>
    <col min="12286" max="12286" width="0" style="226" hidden="1" customWidth="1"/>
    <col min="12287" max="12287" width="97.5703125" style="226" customWidth="1"/>
    <col min="12288" max="12288" width="14.7109375" style="226" customWidth="1"/>
    <col min="12289" max="12291" width="16.7109375" style="226" customWidth="1"/>
    <col min="12292" max="12292" width="20.28515625" style="226" customWidth="1"/>
    <col min="12293" max="12541" width="12.7109375" style="226"/>
    <col min="12542" max="12542" width="0" style="226" hidden="1" customWidth="1"/>
    <col min="12543" max="12543" width="97.5703125" style="226" customWidth="1"/>
    <col min="12544" max="12544" width="14.7109375" style="226" customWidth="1"/>
    <col min="12545" max="12547" width="16.7109375" style="226" customWidth="1"/>
    <col min="12548" max="12548" width="20.28515625" style="226" customWidth="1"/>
    <col min="12549" max="12797" width="12.7109375" style="226"/>
    <col min="12798" max="12798" width="0" style="226" hidden="1" customWidth="1"/>
    <col min="12799" max="12799" width="97.5703125" style="226" customWidth="1"/>
    <col min="12800" max="12800" width="14.7109375" style="226" customWidth="1"/>
    <col min="12801" max="12803" width="16.7109375" style="226" customWidth="1"/>
    <col min="12804" max="12804" width="20.28515625" style="226" customWidth="1"/>
    <col min="12805" max="13053" width="12.7109375" style="226"/>
    <col min="13054" max="13054" width="0" style="226" hidden="1" customWidth="1"/>
    <col min="13055" max="13055" width="97.5703125" style="226" customWidth="1"/>
    <col min="13056" max="13056" width="14.7109375" style="226" customWidth="1"/>
    <col min="13057" max="13059" width="16.7109375" style="226" customWidth="1"/>
    <col min="13060" max="13060" width="20.28515625" style="226" customWidth="1"/>
    <col min="13061" max="13309" width="12.7109375" style="226"/>
    <col min="13310" max="13310" width="0" style="226" hidden="1" customWidth="1"/>
    <col min="13311" max="13311" width="97.5703125" style="226" customWidth="1"/>
    <col min="13312" max="13312" width="14.7109375" style="226" customWidth="1"/>
    <col min="13313" max="13315" width="16.7109375" style="226" customWidth="1"/>
    <col min="13316" max="13316" width="20.28515625" style="226" customWidth="1"/>
    <col min="13317" max="13565" width="12.7109375" style="226"/>
    <col min="13566" max="13566" width="0" style="226" hidden="1" customWidth="1"/>
    <col min="13567" max="13567" width="97.5703125" style="226" customWidth="1"/>
    <col min="13568" max="13568" width="14.7109375" style="226" customWidth="1"/>
    <col min="13569" max="13571" width="16.7109375" style="226" customWidth="1"/>
    <col min="13572" max="13572" width="20.28515625" style="226" customWidth="1"/>
    <col min="13573" max="13821" width="12.7109375" style="226"/>
    <col min="13822" max="13822" width="0" style="226" hidden="1" customWidth="1"/>
    <col min="13823" max="13823" width="97.5703125" style="226" customWidth="1"/>
    <col min="13824" max="13824" width="14.7109375" style="226" customWidth="1"/>
    <col min="13825" max="13827" width="16.7109375" style="226" customWidth="1"/>
    <col min="13828" max="13828" width="20.28515625" style="226" customWidth="1"/>
    <col min="13829" max="14077" width="12.7109375" style="226"/>
    <col min="14078" max="14078" width="0" style="226" hidden="1" customWidth="1"/>
    <col min="14079" max="14079" width="97.5703125" style="226" customWidth="1"/>
    <col min="14080" max="14080" width="14.7109375" style="226" customWidth="1"/>
    <col min="14081" max="14083" width="16.7109375" style="226" customWidth="1"/>
    <col min="14084" max="14084" width="20.28515625" style="226" customWidth="1"/>
    <col min="14085" max="14333" width="12.7109375" style="226"/>
    <col min="14334" max="14334" width="0" style="226" hidden="1" customWidth="1"/>
    <col min="14335" max="14335" width="97.5703125" style="226" customWidth="1"/>
    <col min="14336" max="14336" width="14.7109375" style="226" customWidth="1"/>
    <col min="14337" max="14339" width="16.7109375" style="226" customWidth="1"/>
    <col min="14340" max="14340" width="20.28515625" style="226" customWidth="1"/>
    <col min="14341" max="14589" width="12.7109375" style="226"/>
    <col min="14590" max="14590" width="0" style="226" hidden="1" customWidth="1"/>
    <col min="14591" max="14591" width="97.5703125" style="226" customWidth="1"/>
    <col min="14592" max="14592" width="14.7109375" style="226" customWidth="1"/>
    <col min="14593" max="14595" width="16.7109375" style="226" customWidth="1"/>
    <col min="14596" max="14596" width="20.28515625" style="226" customWidth="1"/>
    <col min="14597" max="14845" width="12.7109375" style="226"/>
    <col min="14846" max="14846" width="0" style="226" hidden="1" customWidth="1"/>
    <col min="14847" max="14847" width="97.5703125" style="226" customWidth="1"/>
    <col min="14848" max="14848" width="14.7109375" style="226" customWidth="1"/>
    <col min="14849" max="14851" width="16.7109375" style="226" customWidth="1"/>
    <col min="14852" max="14852" width="20.28515625" style="226" customWidth="1"/>
    <col min="14853" max="15101" width="12.7109375" style="226"/>
    <col min="15102" max="15102" width="0" style="226" hidden="1" customWidth="1"/>
    <col min="15103" max="15103" width="97.5703125" style="226" customWidth="1"/>
    <col min="15104" max="15104" width="14.7109375" style="226" customWidth="1"/>
    <col min="15105" max="15107" width="16.7109375" style="226" customWidth="1"/>
    <col min="15108" max="15108" width="20.28515625" style="226" customWidth="1"/>
    <col min="15109" max="15357" width="12.7109375" style="226"/>
    <col min="15358" max="15358" width="0" style="226" hidden="1" customWidth="1"/>
    <col min="15359" max="15359" width="97.5703125" style="226" customWidth="1"/>
    <col min="15360" max="15360" width="14.7109375" style="226" customWidth="1"/>
    <col min="15361" max="15363" width="16.7109375" style="226" customWidth="1"/>
    <col min="15364" max="15364" width="20.28515625" style="226" customWidth="1"/>
    <col min="15365" max="15613" width="12.7109375" style="226"/>
    <col min="15614" max="15614" width="0" style="226" hidden="1" customWidth="1"/>
    <col min="15615" max="15615" width="97.5703125" style="226" customWidth="1"/>
    <col min="15616" max="15616" width="14.7109375" style="226" customWidth="1"/>
    <col min="15617" max="15619" width="16.7109375" style="226" customWidth="1"/>
    <col min="15620" max="15620" width="20.28515625" style="226" customWidth="1"/>
    <col min="15621" max="15869" width="12.7109375" style="226"/>
    <col min="15870" max="15870" width="0" style="226" hidden="1" customWidth="1"/>
    <col min="15871" max="15871" width="97.5703125" style="226" customWidth="1"/>
    <col min="15872" max="15872" width="14.7109375" style="226" customWidth="1"/>
    <col min="15873" max="15875" width="16.7109375" style="226" customWidth="1"/>
    <col min="15876" max="15876" width="20.28515625" style="226" customWidth="1"/>
    <col min="15877" max="16125" width="12.7109375" style="226"/>
    <col min="16126" max="16126" width="0" style="226" hidden="1" customWidth="1"/>
    <col min="16127" max="16127" width="97.5703125" style="226" customWidth="1"/>
    <col min="16128" max="16128" width="14.7109375" style="226" customWidth="1"/>
    <col min="16129" max="16131" width="16.7109375" style="226" customWidth="1"/>
    <col min="16132" max="16132" width="20.28515625" style="226" customWidth="1"/>
    <col min="16133" max="16384" width="12.7109375" style="226"/>
  </cols>
  <sheetData>
    <row r="1" spans="1:11" s="218" customFormat="1" ht="12" customHeight="1">
      <c r="A1" s="972"/>
      <c r="B1" s="1348"/>
      <c r="C1" s="1348"/>
      <c r="D1" s="1348"/>
      <c r="E1" s="1348"/>
      <c r="F1" s="1348"/>
      <c r="G1" s="801"/>
      <c r="H1" s="540"/>
      <c r="I1" s="2"/>
      <c r="J1" s="2"/>
    </row>
    <row r="2" spans="1:11" s="218" customFormat="1" ht="29.1" customHeight="1">
      <c r="A2" s="972"/>
      <c r="B2" s="1349" t="s">
        <v>287</v>
      </c>
      <c r="C2" s="1349"/>
      <c r="D2" s="1349"/>
      <c r="E2" s="1349"/>
      <c r="F2" s="1349"/>
      <c r="G2" s="1349"/>
      <c r="H2" s="2"/>
      <c r="I2" s="2"/>
      <c r="J2" s="2"/>
    </row>
    <row r="3" spans="1:11" s="218" customFormat="1" ht="29.1" customHeight="1">
      <c r="A3" s="972"/>
      <c r="B3" s="1350" t="s">
        <v>288</v>
      </c>
      <c r="C3" s="1350"/>
      <c r="D3" s="1350"/>
      <c r="E3" s="1350"/>
      <c r="F3" s="1350"/>
      <c r="G3" s="1350"/>
      <c r="H3" s="2"/>
      <c r="I3" s="2"/>
      <c r="J3" s="2"/>
    </row>
    <row r="4" spans="1:11" s="218" customFormat="1" ht="29.1" customHeight="1">
      <c r="A4" s="972"/>
      <c r="B4" s="1351" t="str">
        <f>'ROOF Uklon'!B4:N4</f>
        <v xml:space="preserve"> от 06 марта 2017</v>
      </c>
      <c r="C4" s="1351"/>
      <c r="D4" s="1351"/>
      <c r="E4" s="1351"/>
      <c r="F4" s="1351"/>
      <c r="G4" s="1351"/>
      <c r="H4" s="2"/>
      <c r="I4" s="2"/>
      <c r="J4" s="2"/>
    </row>
    <row r="5" spans="1:11" s="221" customFormat="1" ht="21.75" customHeight="1">
      <c r="A5" s="973"/>
      <c r="B5" s="1352" t="s">
        <v>305</v>
      </c>
      <c r="C5" s="1352"/>
      <c r="D5" s="1352"/>
      <c r="E5" s="1352"/>
      <c r="F5" s="1352"/>
      <c r="G5" s="1352"/>
      <c r="H5" s="2"/>
      <c r="I5" s="2"/>
      <c r="J5" s="2"/>
    </row>
    <row r="6" spans="1:11" s="221" customFormat="1" ht="21.75" customHeight="1">
      <c r="A6" s="973"/>
      <c r="B6" s="1352"/>
      <c r="C6" s="1352"/>
      <c r="D6" s="1352"/>
      <c r="E6" s="1352"/>
      <c r="F6" s="1352"/>
      <c r="G6" s="1352"/>
      <c r="H6" s="2"/>
      <c r="I6" s="2"/>
      <c r="J6" s="2"/>
    </row>
    <row r="7" spans="1:11" s="221" customFormat="1" ht="21.75" customHeight="1">
      <c r="A7" s="973"/>
      <c r="B7" s="1352"/>
      <c r="C7" s="1352"/>
      <c r="D7" s="1352"/>
      <c r="E7" s="1352"/>
      <c r="F7" s="1352"/>
      <c r="G7" s="1352"/>
      <c r="H7" s="109"/>
      <c r="I7" s="110"/>
      <c r="J7" s="110"/>
    </row>
    <row r="8" spans="1:11" s="218" customFormat="1" ht="29.1" customHeight="1" thickBot="1">
      <c r="A8" s="972"/>
      <c r="B8" s="219"/>
      <c r="C8" s="219"/>
      <c r="D8" s="219"/>
      <c r="E8" s="679"/>
      <c r="F8" s="219"/>
      <c r="G8" s="219"/>
      <c r="H8" s="109"/>
      <c r="I8"/>
      <c r="J8" s="18"/>
    </row>
    <row r="9" spans="1:11" s="320" customFormat="1">
      <c r="A9" s="974"/>
      <c r="B9" s="1353" t="s">
        <v>2</v>
      </c>
      <c r="C9" s="802" t="s">
        <v>99</v>
      </c>
      <c r="D9" s="803" t="s">
        <v>115</v>
      </c>
      <c r="E9" s="804" t="s">
        <v>116</v>
      </c>
      <c r="F9" s="805" t="s">
        <v>117</v>
      </c>
      <c r="G9" s="804" t="s">
        <v>116</v>
      </c>
      <c r="H9" s="109"/>
      <c r="I9"/>
      <c r="J9" s="18"/>
    </row>
    <row r="10" spans="1:11" s="320" customFormat="1" ht="16.5" thickBot="1">
      <c r="A10" s="975"/>
      <c r="B10" s="1353"/>
      <c r="C10" s="808" t="s">
        <v>100</v>
      </c>
      <c r="D10" s="803" t="s">
        <v>162</v>
      </c>
      <c r="E10" s="804" t="s">
        <v>163</v>
      </c>
      <c r="F10" s="805" t="s">
        <v>164</v>
      </c>
      <c r="G10" s="804" t="s">
        <v>289</v>
      </c>
      <c r="H10" s="18"/>
      <c r="I10"/>
      <c r="J10" s="18"/>
    </row>
    <row r="11" spans="1:11" s="220" customFormat="1" ht="18" customHeight="1">
      <c r="A11" s="976"/>
      <c r="B11" s="1347" t="s">
        <v>165</v>
      </c>
      <c r="C11" s="1347"/>
      <c r="D11" s="1347"/>
      <c r="E11" s="1347"/>
      <c r="F11" s="1347"/>
      <c r="G11" s="1347"/>
      <c r="H11" s="18"/>
      <c r="I11"/>
      <c r="J11" s="18"/>
    </row>
    <row r="12" spans="1:11" ht="21" customHeight="1">
      <c r="A12" s="977">
        <v>75586</v>
      </c>
      <c r="B12" s="807" t="s">
        <v>166</v>
      </c>
      <c r="C12" s="224" t="s">
        <v>167</v>
      </c>
      <c r="D12" s="225">
        <v>25</v>
      </c>
      <c r="E12" s="326">
        <v>18.55</v>
      </c>
      <c r="F12" s="294">
        <v>6</v>
      </c>
      <c r="G12" s="326">
        <f>E12*F12</f>
        <v>111.30000000000001</v>
      </c>
      <c r="H12" s="654"/>
      <c r="I12" s="568"/>
      <c r="J12" s="654"/>
      <c r="K12" s="1010"/>
    </row>
    <row r="13" spans="1:11" ht="21" customHeight="1">
      <c r="A13" s="977"/>
      <c r="B13" s="807" t="s">
        <v>536</v>
      </c>
      <c r="C13" s="224" t="s">
        <v>167</v>
      </c>
      <c r="D13" s="225">
        <v>25</v>
      </c>
      <c r="E13" s="326">
        <v>16.8</v>
      </c>
      <c r="F13" s="294">
        <v>6</v>
      </c>
      <c r="G13" s="326">
        <f>E13*F13</f>
        <v>100.80000000000001</v>
      </c>
      <c r="H13" s="654"/>
      <c r="I13" s="568"/>
      <c r="J13" s="654"/>
      <c r="K13" s="1010"/>
    </row>
    <row r="14" spans="1:11" ht="21" customHeight="1">
      <c r="A14" s="977"/>
      <c r="B14" s="807" t="s">
        <v>168</v>
      </c>
      <c r="C14" s="224" t="s">
        <v>167</v>
      </c>
      <c r="D14" s="225">
        <v>25</v>
      </c>
      <c r="E14" s="326">
        <v>20.61</v>
      </c>
      <c r="F14" s="294">
        <v>5</v>
      </c>
      <c r="G14" s="326">
        <f t="shared" ref="G14" si="0">E14*F14</f>
        <v>103.05</v>
      </c>
      <c r="H14" s="654"/>
      <c r="I14" s="568"/>
      <c r="J14" s="654"/>
      <c r="K14" s="1010"/>
    </row>
    <row r="15" spans="1:11" ht="21" customHeight="1">
      <c r="A15" s="977">
        <v>40121</v>
      </c>
      <c r="B15" s="807" t="s">
        <v>533</v>
      </c>
      <c r="C15" s="224" t="s">
        <v>167</v>
      </c>
      <c r="D15" s="225">
        <v>25</v>
      </c>
      <c r="E15" s="326">
        <v>18.46</v>
      </c>
      <c r="F15" s="294">
        <v>5</v>
      </c>
      <c r="G15" s="326">
        <f t="shared" ref="G15:G84" si="1">E15*F15</f>
        <v>92.300000000000011</v>
      </c>
      <c r="H15" s="654"/>
      <c r="I15" s="568"/>
      <c r="J15" s="654"/>
      <c r="K15" s="1010"/>
    </row>
    <row r="16" spans="1:11" s="222" customFormat="1" ht="18" customHeight="1">
      <c r="A16" s="978"/>
      <c r="B16" s="1347" t="s">
        <v>169</v>
      </c>
      <c r="C16" s="1347"/>
      <c r="D16" s="1347"/>
      <c r="E16" s="1347"/>
      <c r="F16" s="1347"/>
      <c r="G16" s="1347"/>
      <c r="H16" s="644"/>
      <c r="I16"/>
      <c r="J16" s="18"/>
      <c r="K16" s="992"/>
    </row>
    <row r="17" spans="1:17" ht="21" customHeight="1">
      <c r="A17" s="977">
        <v>40112</v>
      </c>
      <c r="B17" s="807" t="s">
        <v>421</v>
      </c>
      <c r="C17" s="224" t="s">
        <v>170</v>
      </c>
      <c r="D17" s="225">
        <v>10</v>
      </c>
      <c r="E17" s="326">
        <v>145.08000000000001</v>
      </c>
      <c r="F17" s="294">
        <v>0.15</v>
      </c>
      <c r="G17" s="326">
        <f t="shared" si="1"/>
        <v>21.762</v>
      </c>
      <c r="H17" s="654"/>
      <c r="I17" s="568"/>
      <c r="J17" s="654"/>
      <c r="K17" s="1010"/>
    </row>
    <row r="18" spans="1:17" ht="21" customHeight="1">
      <c r="A18" s="977"/>
      <c r="B18" s="807" t="s">
        <v>534</v>
      </c>
      <c r="C18" s="224" t="s">
        <v>170</v>
      </c>
      <c r="D18" s="225">
        <v>10</v>
      </c>
      <c r="E18" s="326">
        <v>68.08</v>
      </c>
      <c r="F18" s="294">
        <v>0.2</v>
      </c>
      <c r="G18" s="326">
        <f t="shared" ref="G18" si="2">E18*F18</f>
        <v>13.616</v>
      </c>
      <c r="H18" s="654"/>
      <c r="I18" s="568"/>
      <c r="J18" s="654"/>
      <c r="K18" s="1010"/>
    </row>
    <row r="19" spans="1:17" ht="21" customHeight="1">
      <c r="A19" s="979">
        <v>117245</v>
      </c>
      <c r="B19" s="807" t="s">
        <v>171</v>
      </c>
      <c r="C19" s="224" t="s">
        <v>167</v>
      </c>
      <c r="D19" s="225">
        <v>18</v>
      </c>
      <c r="E19" s="326">
        <v>206.7</v>
      </c>
      <c r="F19" s="294">
        <v>0.25</v>
      </c>
      <c r="G19" s="326">
        <f t="shared" si="1"/>
        <v>51.674999999999997</v>
      </c>
      <c r="H19" s="654"/>
      <c r="I19" s="568"/>
      <c r="J19" s="654"/>
      <c r="K19" s="1010"/>
    </row>
    <row r="20" spans="1:17" ht="21" customHeight="1">
      <c r="A20" s="980">
        <v>76525</v>
      </c>
      <c r="B20" s="807" t="s">
        <v>172</v>
      </c>
      <c r="C20" s="224" t="s">
        <v>167</v>
      </c>
      <c r="D20" s="225">
        <v>18</v>
      </c>
      <c r="E20" s="326">
        <v>228.92</v>
      </c>
      <c r="F20" s="294">
        <v>0.25</v>
      </c>
      <c r="G20" s="326">
        <f t="shared" si="1"/>
        <v>57.23</v>
      </c>
      <c r="H20" s="654"/>
      <c r="I20" s="568"/>
      <c r="J20" s="654"/>
      <c r="K20" s="1010"/>
    </row>
    <row r="21" spans="1:17" ht="21" customHeight="1">
      <c r="A21" s="980"/>
      <c r="B21" s="807" t="s">
        <v>173</v>
      </c>
      <c r="C21" s="224" t="s">
        <v>167</v>
      </c>
      <c r="D21" s="225">
        <v>18</v>
      </c>
      <c r="E21" s="326">
        <v>268.8</v>
      </c>
      <c r="F21" s="294">
        <v>0.25</v>
      </c>
      <c r="G21" s="326">
        <f t="shared" ref="G21" si="3">E21*F21</f>
        <v>67.2</v>
      </c>
      <c r="H21" s="654"/>
      <c r="I21" s="568"/>
      <c r="J21" s="654"/>
      <c r="K21" s="1010"/>
    </row>
    <row r="22" spans="1:17" ht="21" customHeight="1">
      <c r="A22" s="980">
        <v>76450</v>
      </c>
      <c r="B22" s="807" t="s">
        <v>535</v>
      </c>
      <c r="C22" s="224" t="s">
        <v>167</v>
      </c>
      <c r="D22" s="225">
        <v>20</v>
      </c>
      <c r="E22" s="326">
        <v>128.25</v>
      </c>
      <c r="F22" s="294">
        <v>0.25</v>
      </c>
      <c r="G22" s="326">
        <f t="shared" si="1"/>
        <v>32.0625</v>
      </c>
      <c r="H22" s="654"/>
      <c r="I22" s="568"/>
      <c r="J22" s="654"/>
      <c r="K22" s="1010"/>
    </row>
    <row r="23" spans="1:17" s="222" customFormat="1" ht="18" customHeight="1">
      <c r="A23" s="978"/>
      <c r="B23" s="1347" t="s">
        <v>422</v>
      </c>
      <c r="C23" s="1347"/>
      <c r="D23" s="1347"/>
      <c r="E23" s="1347"/>
      <c r="F23" s="1347"/>
      <c r="G23" s="1347"/>
      <c r="H23" s="644"/>
      <c r="I23"/>
      <c r="J23" s="18"/>
      <c r="K23" s="992"/>
    </row>
    <row r="24" spans="1:17" s="649" customFormat="1" ht="21" customHeight="1">
      <c r="A24" s="1042">
        <v>167234</v>
      </c>
      <c r="B24" s="832" t="s">
        <v>542</v>
      </c>
      <c r="C24" s="1043" t="s">
        <v>101</v>
      </c>
      <c r="D24" s="1044">
        <v>55</v>
      </c>
      <c r="E24" s="833">
        <v>62.76</v>
      </c>
      <c r="F24" s="1045">
        <v>1.1499999999999999</v>
      </c>
      <c r="G24" s="833">
        <f t="shared" ref="G24:G29" si="4">E24*F24</f>
        <v>72.173999999999992</v>
      </c>
      <c r="H24" s="644"/>
      <c r="I24" s="644"/>
      <c r="J24" s="992"/>
      <c r="O24" s="1003"/>
      <c r="P24" s="1003"/>
    </row>
    <row r="25" spans="1:17" s="649" customFormat="1" ht="21" customHeight="1">
      <c r="A25" s="1042"/>
      <c r="B25" s="832" t="s">
        <v>543</v>
      </c>
      <c r="C25" s="1043" t="s">
        <v>101</v>
      </c>
      <c r="D25" s="1044">
        <v>55</v>
      </c>
      <c r="E25" s="833">
        <v>73.84</v>
      </c>
      <c r="F25" s="1045">
        <v>1.1499999999999999</v>
      </c>
      <c r="G25" s="833">
        <f>E25*F25</f>
        <v>84.915999999999997</v>
      </c>
      <c r="H25" s="644"/>
      <c r="I25" s="644"/>
      <c r="J25" s="992"/>
      <c r="O25" s="1003"/>
      <c r="P25" s="1003"/>
    </row>
    <row r="26" spans="1:17" s="649" customFormat="1" ht="21" customHeight="1">
      <c r="A26" s="1042">
        <v>191419</v>
      </c>
      <c r="B26" s="832" t="s">
        <v>423</v>
      </c>
      <c r="C26" s="1043" t="s">
        <v>101</v>
      </c>
      <c r="D26" s="1044">
        <v>50</v>
      </c>
      <c r="E26" s="833">
        <v>63.74</v>
      </c>
      <c r="F26" s="1045">
        <v>1.1499999999999999</v>
      </c>
      <c r="G26" s="833">
        <f t="shared" si="4"/>
        <v>73.301000000000002</v>
      </c>
      <c r="H26" s="644"/>
      <c r="I26" s="644"/>
      <c r="J26" s="992"/>
      <c r="O26" s="1003"/>
      <c r="P26" s="1003"/>
    </row>
    <row r="27" spans="1:17" s="649" customFormat="1" ht="21" customHeight="1">
      <c r="A27" s="1046">
        <v>69262</v>
      </c>
      <c r="B27" s="832" t="s">
        <v>544</v>
      </c>
      <c r="C27" s="1043" t="s">
        <v>101</v>
      </c>
      <c r="D27" s="1044">
        <v>25</v>
      </c>
      <c r="E27" s="833">
        <v>145.49</v>
      </c>
      <c r="F27" s="1045">
        <v>1.1499999999999999</v>
      </c>
      <c r="G27" s="833">
        <f t="shared" si="4"/>
        <v>167.3135</v>
      </c>
      <c r="H27" s="644"/>
      <c r="I27" s="644"/>
      <c r="J27" s="992"/>
      <c r="O27" s="1003"/>
      <c r="P27" s="1003"/>
    </row>
    <row r="28" spans="1:17" s="649" customFormat="1" ht="21" customHeight="1">
      <c r="A28" s="1046"/>
      <c r="B28" s="832" t="s">
        <v>545</v>
      </c>
      <c r="C28" s="1043" t="s">
        <v>101</v>
      </c>
      <c r="D28" s="1044">
        <v>50</v>
      </c>
      <c r="E28" s="833">
        <v>89.08</v>
      </c>
      <c r="F28" s="1045">
        <v>1.1499999999999999</v>
      </c>
      <c r="G28" s="833">
        <f t="shared" si="4"/>
        <v>102.44199999999999</v>
      </c>
      <c r="H28" s="644"/>
      <c r="I28" s="644"/>
      <c r="J28" s="992"/>
      <c r="O28" s="1003"/>
      <c r="P28" s="1003"/>
    </row>
    <row r="29" spans="1:17" s="321" customFormat="1" ht="21" customHeight="1">
      <c r="A29" s="1042">
        <v>166214</v>
      </c>
      <c r="B29" s="832" t="s">
        <v>546</v>
      </c>
      <c r="C29" s="1043" t="s">
        <v>101</v>
      </c>
      <c r="D29" s="1044">
        <v>50</v>
      </c>
      <c r="E29" s="833">
        <v>106.5</v>
      </c>
      <c r="F29" s="1045">
        <v>1.1499999999999999</v>
      </c>
      <c r="G29" s="833">
        <f t="shared" si="4"/>
        <v>122.47499999999999</v>
      </c>
      <c r="H29" s="644"/>
      <c r="I29" s="644"/>
      <c r="J29" s="992"/>
      <c r="O29" s="1003"/>
      <c r="P29" s="1003"/>
      <c r="Q29" s="649"/>
    </row>
    <row r="30" spans="1:17" s="223" customFormat="1" ht="18" customHeight="1">
      <c r="A30" s="977"/>
      <c r="B30" s="1347" t="s">
        <v>174</v>
      </c>
      <c r="C30" s="1347"/>
      <c r="D30" s="1347"/>
      <c r="E30" s="1347"/>
      <c r="F30" s="1347"/>
      <c r="G30" s="1347"/>
      <c r="H30" s="644"/>
      <c r="I30"/>
      <c r="J30" s="18"/>
      <c r="K30" s="992"/>
    </row>
    <row r="31" spans="1:17" s="223" customFormat="1" ht="21" customHeight="1">
      <c r="A31" s="982">
        <v>114946</v>
      </c>
      <c r="B31" s="806" t="s">
        <v>175</v>
      </c>
      <c r="C31" s="496" t="s">
        <v>167</v>
      </c>
      <c r="D31" s="497">
        <v>25</v>
      </c>
      <c r="E31" s="326">
        <v>24.73</v>
      </c>
      <c r="F31" s="294">
        <v>2.8</v>
      </c>
      <c r="G31" s="326">
        <f t="shared" si="1"/>
        <v>69.244</v>
      </c>
      <c r="H31" s="644"/>
      <c r="I31"/>
      <c r="J31" s="18"/>
      <c r="K31" s="992"/>
    </row>
    <row r="32" spans="1:17" s="223" customFormat="1" ht="21" customHeight="1">
      <c r="A32" s="982">
        <v>114948</v>
      </c>
      <c r="B32" s="806" t="s">
        <v>176</v>
      </c>
      <c r="C32" s="496" t="s">
        <v>167</v>
      </c>
      <c r="D32" s="497">
        <v>25</v>
      </c>
      <c r="E32" s="326">
        <v>24.73</v>
      </c>
      <c r="F32" s="294">
        <v>4.0999999999999996</v>
      </c>
      <c r="G32" s="326">
        <f t="shared" si="1"/>
        <v>101.39299999999999</v>
      </c>
      <c r="H32" s="644"/>
      <c r="I32"/>
      <c r="J32" s="18"/>
      <c r="K32" s="992"/>
    </row>
    <row r="33" spans="1:11" ht="21" customHeight="1">
      <c r="A33" s="982">
        <v>114469</v>
      </c>
      <c r="B33" s="807" t="s">
        <v>177</v>
      </c>
      <c r="C33" s="224" t="s">
        <v>167</v>
      </c>
      <c r="D33" s="225">
        <v>25</v>
      </c>
      <c r="E33" s="326">
        <v>26.8</v>
      </c>
      <c r="F33" s="294">
        <v>2.5</v>
      </c>
      <c r="G33" s="326">
        <f t="shared" si="1"/>
        <v>67</v>
      </c>
      <c r="H33" s="654"/>
      <c r="I33" s="568"/>
      <c r="J33" s="654"/>
      <c r="K33" s="1010"/>
    </row>
    <row r="34" spans="1:11" s="1011" customFormat="1" ht="21" customHeight="1">
      <c r="A34" s="982">
        <v>114950</v>
      </c>
      <c r="B34" s="807" t="s">
        <v>178</v>
      </c>
      <c r="C34" s="224" t="s">
        <v>167</v>
      </c>
      <c r="D34" s="225">
        <v>25</v>
      </c>
      <c r="E34" s="326">
        <v>26.8</v>
      </c>
      <c r="F34" s="294">
        <v>2.9</v>
      </c>
      <c r="G34" s="326">
        <f t="shared" si="1"/>
        <v>77.72</v>
      </c>
      <c r="H34" s="654"/>
      <c r="I34" s="568"/>
      <c r="J34" s="654"/>
      <c r="K34" s="1010"/>
    </row>
    <row r="35" spans="1:11" s="1011" customFormat="1" ht="21" customHeight="1">
      <c r="A35" s="993"/>
      <c r="B35" s="807" t="s">
        <v>537</v>
      </c>
      <c r="C35" s="224" t="s">
        <v>167</v>
      </c>
      <c r="D35" s="225">
        <v>25</v>
      </c>
      <c r="E35" s="326">
        <v>30.57</v>
      </c>
      <c r="F35" s="294">
        <v>1.8</v>
      </c>
      <c r="G35" s="326">
        <f t="shared" ref="G35:G36" si="5">E35*F35</f>
        <v>55.026000000000003</v>
      </c>
      <c r="H35" s="654"/>
      <c r="I35" s="568"/>
      <c r="J35" s="654"/>
      <c r="K35" s="1010"/>
    </row>
    <row r="36" spans="1:11" s="1011" customFormat="1" ht="21" customHeight="1">
      <c r="A36" s="993"/>
      <c r="B36" s="807" t="s">
        <v>538</v>
      </c>
      <c r="C36" s="224" t="s">
        <v>167</v>
      </c>
      <c r="D36" s="225">
        <v>25</v>
      </c>
      <c r="E36" s="326">
        <v>26.8</v>
      </c>
      <c r="F36" s="294">
        <v>4.0999999999999996</v>
      </c>
      <c r="G36" s="326">
        <f t="shared" si="5"/>
        <v>109.88</v>
      </c>
      <c r="H36" s="654"/>
      <c r="I36" s="568"/>
      <c r="J36" s="654"/>
      <c r="K36" s="1010"/>
    </row>
    <row r="37" spans="1:11" s="223" customFormat="1" ht="18" customHeight="1">
      <c r="A37" s="977"/>
      <c r="B37" s="1347" t="s">
        <v>434</v>
      </c>
      <c r="C37" s="1347"/>
      <c r="D37" s="1347"/>
      <c r="E37" s="1347"/>
      <c r="F37" s="1347"/>
      <c r="G37" s="1347"/>
      <c r="H37" s="644"/>
      <c r="I37"/>
      <c r="J37" s="18"/>
      <c r="K37" s="992"/>
    </row>
    <row r="38" spans="1:11" s="223" customFormat="1" ht="21" customHeight="1">
      <c r="A38" s="981">
        <v>50329</v>
      </c>
      <c r="B38" s="807" t="s">
        <v>179</v>
      </c>
      <c r="C38" s="224" t="s">
        <v>170</v>
      </c>
      <c r="D38" s="225">
        <v>9</v>
      </c>
      <c r="E38" s="326">
        <v>419.17</v>
      </c>
      <c r="F38" s="294">
        <v>0.2</v>
      </c>
      <c r="G38" s="326">
        <f t="shared" si="1"/>
        <v>83.834000000000003</v>
      </c>
      <c r="H38" s="644"/>
      <c r="I38"/>
      <c r="J38" s="18"/>
      <c r="K38" s="992"/>
    </row>
    <row r="39" spans="1:11" s="223" customFormat="1" ht="21" customHeight="1">
      <c r="A39" s="982">
        <v>76445</v>
      </c>
      <c r="B39" s="807" t="s">
        <v>180</v>
      </c>
      <c r="C39" s="224" t="s">
        <v>170</v>
      </c>
      <c r="D39" s="225">
        <v>9</v>
      </c>
      <c r="E39" s="326">
        <v>477.69</v>
      </c>
      <c r="F39" s="294">
        <v>0.2</v>
      </c>
      <c r="G39" s="326">
        <f t="shared" si="1"/>
        <v>95.538000000000011</v>
      </c>
      <c r="H39" s="644"/>
      <c r="I39" s="650"/>
      <c r="J39" s="18"/>
      <c r="K39" s="992"/>
    </row>
    <row r="40" spans="1:11" s="223" customFormat="1" ht="21" customHeight="1">
      <c r="A40" s="982">
        <v>76513</v>
      </c>
      <c r="B40" s="807" t="s">
        <v>181</v>
      </c>
      <c r="C40" s="224" t="s">
        <v>170</v>
      </c>
      <c r="D40" s="225">
        <v>9</v>
      </c>
      <c r="E40" s="326">
        <v>515.62</v>
      </c>
      <c r="F40" s="294">
        <v>0.2</v>
      </c>
      <c r="G40" s="326">
        <f t="shared" si="1"/>
        <v>103.12400000000001</v>
      </c>
      <c r="H40" s="644"/>
      <c r="I40" s="650"/>
      <c r="J40" s="18"/>
      <c r="K40" s="992"/>
    </row>
    <row r="41" spans="1:11" s="321" customFormat="1" ht="21" customHeight="1">
      <c r="A41" s="982">
        <v>76515</v>
      </c>
      <c r="B41" s="807" t="s">
        <v>182</v>
      </c>
      <c r="C41" s="224" t="s">
        <v>170</v>
      </c>
      <c r="D41" s="225">
        <v>9</v>
      </c>
      <c r="E41" s="326">
        <v>738.55</v>
      </c>
      <c r="F41" s="294">
        <v>0.2</v>
      </c>
      <c r="G41" s="326">
        <f t="shared" si="1"/>
        <v>147.71</v>
      </c>
      <c r="H41" s="644"/>
      <c r="I41" s="650"/>
      <c r="J41" s="18"/>
      <c r="K41" s="992"/>
    </row>
    <row r="42" spans="1:11" s="221" customFormat="1" ht="21" customHeight="1">
      <c r="A42" s="980">
        <v>189669</v>
      </c>
      <c r="B42" s="807" t="s">
        <v>290</v>
      </c>
      <c r="C42" s="224" t="s">
        <v>170</v>
      </c>
      <c r="D42" s="225">
        <v>9</v>
      </c>
      <c r="E42" s="326">
        <v>1033.92</v>
      </c>
      <c r="F42" s="294">
        <v>0.2</v>
      </c>
      <c r="G42" s="326">
        <f t="shared" si="1"/>
        <v>206.78400000000002</v>
      </c>
      <c r="H42" s="644"/>
      <c r="I42"/>
      <c r="J42" s="18"/>
      <c r="K42" s="992"/>
    </row>
    <row r="43" spans="1:11" s="223" customFormat="1" ht="18" customHeight="1">
      <c r="A43" s="977"/>
      <c r="B43" s="1347" t="s">
        <v>183</v>
      </c>
      <c r="C43" s="1347"/>
      <c r="D43" s="1347"/>
      <c r="E43" s="1347"/>
      <c r="F43" s="1347"/>
      <c r="G43" s="1347"/>
      <c r="H43" s="644"/>
      <c r="I43" s="19"/>
      <c r="J43" s="18"/>
      <c r="K43" s="992"/>
    </row>
    <row r="44" spans="1:11" s="223" customFormat="1" ht="21" customHeight="1" thickBot="1">
      <c r="A44" s="983" t="s">
        <v>494</v>
      </c>
      <c r="B44" s="806" t="s">
        <v>184</v>
      </c>
      <c r="C44" s="496" t="s">
        <v>167</v>
      </c>
      <c r="D44" s="497">
        <v>20</v>
      </c>
      <c r="E44" s="326">
        <v>180.17</v>
      </c>
      <c r="F44" s="294" t="s">
        <v>424</v>
      </c>
      <c r="G44" s="326">
        <f>E44*2.8</f>
        <v>504.47599999999994</v>
      </c>
      <c r="H44" s="644"/>
      <c r="I44"/>
      <c r="J44" s="18"/>
      <c r="K44" s="992"/>
    </row>
    <row r="45" spans="1:11" s="223" customFormat="1" ht="21" customHeight="1" thickBot="1">
      <c r="A45" s="983" t="s">
        <v>495</v>
      </c>
      <c r="B45" s="806" t="s">
        <v>185</v>
      </c>
      <c r="C45" s="496" t="s">
        <v>167</v>
      </c>
      <c r="D45" s="497">
        <v>20</v>
      </c>
      <c r="E45" s="326">
        <v>186.97</v>
      </c>
      <c r="F45" s="294" t="s">
        <v>424</v>
      </c>
      <c r="G45" s="326">
        <f>E45*2.8</f>
        <v>523.51599999999996</v>
      </c>
      <c r="H45" s="644"/>
      <c r="I45"/>
      <c r="J45" s="18"/>
      <c r="K45" s="992"/>
    </row>
    <row r="46" spans="1:11" s="1011" customFormat="1" ht="21" customHeight="1" thickBot="1">
      <c r="A46" s="983" t="s">
        <v>496</v>
      </c>
      <c r="B46" s="807" t="s">
        <v>186</v>
      </c>
      <c r="C46" s="224" t="s">
        <v>167</v>
      </c>
      <c r="D46" s="225">
        <v>20</v>
      </c>
      <c r="E46" s="326">
        <v>196.93</v>
      </c>
      <c r="F46" s="294" t="s">
        <v>424</v>
      </c>
      <c r="G46" s="326">
        <f>E46*2.8</f>
        <v>551.404</v>
      </c>
      <c r="H46" s="654"/>
      <c r="I46" s="568"/>
      <c r="J46" s="654"/>
      <c r="K46" s="1010"/>
    </row>
    <row r="47" spans="1:11" ht="21" customHeight="1" thickBot="1">
      <c r="A47" s="983" t="s">
        <v>497</v>
      </c>
      <c r="B47" s="807" t="s">
        <v>187</v>
      </c>
      <c r="C47" s="224" t="s">
        <v>167</v>
      </c>
      <c r="D47" s="225">
        <v>20</v>
      </c>
      <c r="E47" s="326">
        <v>220.18</v>
      </c>
      <c r="F47" s="294" t="s">
        <v>424</v>
      </c>
      <c r="G47" s="326">
        <f>E47*2.8</f>
        <v>616.50400000000002</v>
      </c>
      <c r="H47" s="654"/>
      <c r="I47" s="568"/>
      <c r="J47" s="654"/>
      <c r="K47" s="1010"/>
    </row>
    <row r="48" spans="1:11" ht="21" customHeight="1">
      <c r="A48" s="994"/>
      <c r="B48" s="807" t="s">
        <v>539</v>
      </c>
      <c r="C48" s="224" t="s">
        <v>167</v>
      </c>
      <c r="D48" s="225">
        <v>25</v>
      </c>
      <c r="E48" s="326">
        <v>146.77000000000001</v>
      </c>
      <c r="F48" s="294" t="s">
        <v>424</v>
      </c>
      <c r="G48" s="326">
        <f>E48*2.8</f>
        <v>410.95600000000002</v>
      </c>
      <c r="H48" s="654"/>
      <c r="I48" s="568"/>
      <c r="J48" s="654"/>
      <c r="K48" s="1010"/>
    </row>
    <row r="49" spans="1:11" ht="18" customHeight="1">
      <c r="A49" s="984"/>
      <c r="B49" s="1347" t="s">
        <v>188</v>
      </c>
      <c r="C49" s="1347"/>
      <c r="D49" s="1347"/>
      <c r="E49" s="1347"/>
      <c r="F49" s="1347"/>
      <c r="G49" s="1347"/>
      <c r="H49" s="644"/>
      <c r="I49" s="19"/>
      <c r="J49" s="19"/>
      <c r="K49" s="992"/>
    </row>
    <row r="50" spans="1:11" s="223" customFormat="1" ht="18" customHeight="1">
      <c r="A50" s="985"/>
      <c r="B50" s="1347" t="s">
        <v>291</v>
      </c>
      <c r="C50" s="1347"/>
      <c r="D50" s="1347"/>
      <c r="E50" s="1347"/>
      <c r="F50" s="1347"/>
      <c r="G50" s="1347"/>
      <c r="H50" s="644"/>
      <c r="I50" s="19"/>
      <c r="J50" s="19"/>
      <c r="K50" s="992"/>
    </row>
    <row r="51" spans="1:11" s="1011" customFormat="1" ht="21" customHeight="1">
      <c r="A51" s="986">
        <v>96438</v>
      </c>
      <c r="B51" s="807" t="s">
        <v>189</v>
      </c>
      <c r="C51" s="224" t="s">
        <v>102</v>
      </c>
      <c r="D51" s="225">
        <v>400</v>
      </c>
      <c r="E51" s="326">
        <v>4.5199999999999996</v>
      </c>
      <c r="F51" s="294">
        <v>6</v>
      </c>
      <c r="G51" s="326">
        <f t="shared" si="1"/>
        <v>27.119999999999997</v>
      </c>
      <c r="H51" s="654"/>
      <c r="I51" s="568"/>
      <c r="J51" s="654"/>
      <c r="K51" s="1010"/>
    </row>
    <row r="52" spans="1:11" s="1011" customFormat="1" ht="35.25" customHeight="1">
      <c r="A52" s="976"/>
      <c r="B52" s="807" t="s">
        <v>498</v>
      </c>
      <c r="C52" s="224" t="s">
        <v>102</v>
      </c>
      <c r="D52" s="225">
        <v>600</v>
      </c>
      <c r="E52" s="326">
        <v>10.029999999999999</v>
      </c>
      <c r="F52" s="294">
        <v>6</v>
      </c>
      <c r="G52" s="326">
        <f t="shared" si="1"/>
        <v>60.179999999999993</v>
      </c>
      <c r="H52" s="654"/>
      <c r="I52" s="568"/>
      <c r="J52" s="654"/>
      <c r="K52" s="1010"/>
    </row>
    <row r="53" spans="1:11" s="1011" customFormat="1" ht="35.25" customHeight="1">
      <c r="A53" s="976"/>
      <c r="B53" s="807" t="s">
        <v>499</v>
      </c>
      <c r="C53" s="224" t="s">
        <v>102</v>
      </c>
      <c r="D53" s="225">
        <v>600</v>
      </c>
      <c r="E53" s="326">
        <v>10.85</v>
      </c>
      <c r="F53" s="294">
        <v>6</v>
      </c>
      <c r="G53" s="326">
        <f t="shared" si="1"/>
        <v>65.099999999999994</v>
      </c>
      <c r="H53" s="654"/>
      <c r="I53" s="568"/>
      <c r="J53" s="654"/>
      <c r="K53" s="1010"/>
    </row>
    <row r="54" spans="1:11" s="1011" customFormat="1" ht="35.25" customHeight="1">
      <c r="A54" s="976"/>
      <c r="B54" s="807" t="s">
        <v>500</v>
      </c>
      <c r="C54" s="224" t="s">
        <v>102</v>
      </c>
      <c r="D54" s="225">
        <v>500</v>
      </c>
      <c r="E54" s="326">
        <v>11.35</v>
      </c>
      <c r="F54" s="294">
        <v>6</v>
      </c>
      <c r="G54" s="326">
        <f t="shared" si="1"/>
        <v>68.099999999999994</v>
      </c>
      <c r="H54" s="654"/>
      <c r="I54" s="568"/>
      <c r="J54" s="654"/>
      <c r="K54" s="1010"/>
    </row>
    <row r="55" spans="1:11" s="1011" customFormat="1" ht="35.25" customHeight="1">
      <c r="A55" s="976"/>
      <c r="B55" s="807" t="s">
        <v>501</v>
      </c>
      <c r="C55" s="224" t="s">
        <v>102</v>
      </c>
      <c r="D55" s="225">
        <v>400</v>
      </c>
      <c r="E55" s="326">
        <v>12.7</v>
      </c>
      <c r="F55" s="294">
        <v>6</v>
      </c>
      <c r="G55" s="326">
        <f t="shared" si="1"/>
        <v>76.199999999999989</v>
      </c>
      <c r="H55" s="654"/>
      <c r="I55" s="568"/>
      <c r="J55" s="654"/>
      <c r="K55" s="1010"/>
    </row>
    <row r="56" spans="1:11" s="1011" customFormat="1" ht="35.25" customHeight="1">
      <c r="A56" s="976"/>
      <c r="B56" s="807" t="s">
        <v>502</v>
      </c>
      <c r="C56" s="224" t="s">
        <v>102</v>
      </c>
      <c r="D56" s="225">
        <v>350</v>
      </c>
      <c r="E56" s="326">
        <v>14.7</v>
      </c>
      <c r="F56" s="294">
        <v>6</v>
      </c>
      <c r="G56" s="326">
        <f t="shared" si="1"/>
        <v>88.199999999999989</v>
      </c>
      <c r="H56" s="654"/>
      <c r="I56" s="518"/>
      <c r="J56" s="654"/>
      <c r="K56" s="1010"/>
    </row>
    <row r="57" spans="1:11" s="1011" customFormat="1" ht="35.25" customHeight="1">
      <c r="A57" s="976"/>
      <c r="B57" s="807" t="s">
        <v>503</v>
      </c>
      <c r="C57" s="224" t="s">
        <v>102</v>
      </c>
      <c r="D57" s="225">
        <v>300</v>
      </c>
      <c r="E57" s="326">
        <v>16.03</v>
      </c>
      <c r="F57" s="294">
        <v>6</v>
      </c>
      <c r="G57" s="326">
        <f t="shared" si="1"/>
        <v>96.18</v>
      </c>
      <c r="H57" s="654"/>
      <c r="I57" s="568"/>
      <c r="J57" s="654"/>
      <c r="K57" s="1010"/>
    </row>
    <row r="58" spans="1:11" s="1011" customFormat="1" ht="35.25" customHeight="1">
      <c r="A58" s="976"/>
      <c r="B58" s="807" t="s">
        <v>504</v>
      </c>
      <c r="C58" s="224" t="s">
        <v>102</v>
      </c>
      <c r="D58" s="225">
        <v>250</v>
      </c>
      <c r="E58" s="326">
        <v>20.73</v>
      </c>
      <c r="F58" s="294">
        <v>6</v>
      </c>
      <c r="G58" s="326">
        <f t="shared" si="1"/>
        <v>124.38</v>
      </c>
      <c r="H58" s="654"/>
      <c r="I58" s="568"/>
      <c r="J58" s="654"/>
      <c r="K58" s="1010"/>
    </row>
    <row r="59" spans="1:11" s="1011" customFormat="1" ht="35.25" customHeight="1">
      <c r="A59" s="976"/>
      <c r="B59" s="807" t="s">
        <v>505</v>
      </c>
      <c r="C59" s="224" t="s">
        <v>102</v>
      </c>
      <c r="D59" s="225">
        <v>300</v>
      </c>
      <c r="E59" s="326">
        <v>24.04</v>
      </c>
      <c r="F59" s="294">
        <v>6</v>
      </c>
      <c r="G59" s="326">
        <f t="shared" si="1"/>
        <v>144.24</v>
      </c>
      <c r="H59" s="654"/>
      <c r="I59" s="518"/>
      <c r="J59" s="654"/>
      <c r="K59" s="1010"/>
    </row>
    <row r="60" spans="1:11" s="1011" customFormat="1" ht="35.25" customHeight="1">
      <c r="A60" s="976"/>
      <c r="B60" s="807" t="s">
        <v>506</v>
      </c>
      <c r="C60" s="224" t="s">
        <v>102</v>
      </c>
      <c r="D60" s="225">
        <v>250</v>
      </c>
      <c r="E60" s="326">
        <v>26.73</v>
      </c>
      <c r="F60" s="294">
        <v>6</v>
      </c>
      <c r="G60" s="326">
        <f t="shared" si="1"/>
        <v>160.38</v>
      </c>
      <c r="H60" s="654"/>
      <c r="I60" s="568"/>
      <c r="J60" s="654"/>
      <c r="K60" s="1010"/>
    </row>
    <row r="61" spans="1:11" ht="30" customHeight="1">
      <c r="A61" s="984">
        <v>114563</v>
      </c>
      <c r="B61" s="807" t="s">
        <v>507</v>
      </c>
      <c r="C61" s="224" t="s">
        <v>102</v>
      </c>
      <c r="D61" s="225">
        <v>300</v>
      </c>
      <c r="E61" s="326">
        <v>33.39</v>
      </c>
      <c r="F61" s="294">
        <v>6</v>
      </c>
      <c r="G61" s="326">
        <f t="shared" si="1"/>
        <v>200.34</v>
      </c>
      <c r="H61" s="654"/>
      <c r="I61" s="518"/>
      <c r="J61" s="654"/>
      <c r="K61" s="1010"/>
    </row>
    <row r="62" spans="1:11" s="1011" customFormat="1" ht="31.5" customHeight="1">
      <c r="A62" s="976"/>
      <c r="B62" s="807" t="s">
        <v>508</v>
      </c>
      <c r="C62" s="224" t="s">
        <v>102</v>
      </c>
      <c r="D62" s="225">
        <v>300</v>
      </c>
      <c r="E62" s="326">
        <v>38.06</v>
      </c>
      <c r="F62" s="294">
        <v>6</v>
      </c>
      <c r="G62" s="326">
        <f t="shared" si="1"/>
        <v>228.36</v>
      </c>
      <c r="H62" s="654"/>
      <c r="I62" s="518"/>
      <c r="J62" s="654"/>
      <c r="K62" s="1010"/>
    </row>
    <row r="63" spans="1:11" s="221" customFormat="1" ht="18" customHeight="1">
      <c r="A63" s="984"/>
      <c r="B63" s="1347" t="s">
        <v>190</v>
      </c>
      <c r="C63" s="1347"/>
      <c r="D63" s="1347"/>
      <c r="E63" s="1347"/>
      <c r="F63" s="1347"/>
      <c r="G63" s="1347"/>
      <c r="H63" s="644"/>
      <c r="I63" s="19"/>
      <c r="J63" s="18"/>
      <c r="K63" s="992"/>
    </row>
    <row r="64" spans="1:11" s="223" customFormat="1" ht="21" customHeight="1">
      <c r="A64" s="984"/>
      <c r="B64" s="834" t="s">
        <v>191</v>
      </c>
      <c r="C64" s="224" t="s">
        <v>102</v>
      </c>
      <c r="D64" s="225">
        <v>100</v>
      </c>
      <c r="E64" s="326">
        <v>13.37</v>
      </c>
      <c r="F64" s="294">
        <v>6</v>
      </c>
      <c r="G64" s="326">
        <f t="shared" si="1"/>
        <v>80.22</v>
      </c>
      <c r="H64" s="644"/>
      <c r="I64"/>
      <c r="J64" s="18"/>
      <c r="K64" s="992"/>
    </row>
    <row r="65" spans="1:11" s="223" customFormat="1" ht="18" customHeight="1">
      <c r="A65" s="984"/>
      <c r="B65" s="1347" t="s">
        <v>192</v>
      </c>
      <c r="C65" s="1347"/>
      <c r="D65" s="1347"/>
      <c r="E65" s="1347"/>
      <c r="F65" s="1347"/>
      <c r="G65" s="1347"/>
      <c r="H65" s="644"/>
      <c r="I65" s="19"/>
      <c r="J65" s="19"/>
      <c r="K65" s="992"/>
    </row>
    <row r="66" spans="1:11" s="223" customFormat="1" ht="21" customHeight="1">
      <c r="A66" s="987">
        <v>114638</v>
      </c>
      <c r="B66" s="806" t="s">
        <v>509</v>
      </c>
      <c r="C66" s="224" t="s">
        <v>102</v>
      </c>
      <c r="D66" s="224">
        <v>460</v>
      </c>
      <c r="E66" s="326">
        <v>8.4280000000000008</v>
      </c>
      <c r="F66" s="294">
        <v>6</v>
      </c>
      <c r="G66" s="326">
        <f t="shared" si="1"/>
        <v>50.568000000000005</v>
      </c>
      <c r="H66" s="644"/>
      <c r="I66"/>
      <c r="J66" s="18"/>
      <c r="K66" s="992"/>
    </row>
    <row r="67" spans="1:11" s="223" customFormat="1" ht="21" customHeight="1">
      <c r="A67" s="987">
        <v>114797</v>
      </c>
      <c r="B67" s="806" t="s">
        <v>510</v>
      </c>
      <c r="C67" s="224" t="s">
        <v>102</v>
      </c>
      <c r="D67" s="224">
        <v>410</v>
      </c>
      <c r="E67" s="326">
        <v>9.2879999999999985</v>
      </c>
      <c r="F67" s="294">
        <v>6</v>
      </c>
      <c r="G67" s="326">
        <f t="shared" si="1"/>
        <v>55.727999999999994</v>
      </c>
      <c r="H67" s="644"/>
      <c r="I67"/>
      <c r="J67" s="18"/>
      <c r="K67" s="992"/>
    </row>
    <row r="68" spans="1:11" s="223" customFormat="1" ht="21" customHeight="1">
      <c r="A68" s="987">
        <v>114798</v>
      </c>
      <c r="B68" s="806" t="s">
        <v>511</v>
      </c>
      <c r="C68" s="224" t="s">
        <v>102</v>
      </c>
      <c r="D68" s="224">
        <v>330</v>
      </c>
      <c r="E68" s="326">
        <v>10.3028</v>
      </c>
      <c r="F68" s="294">
        <v>6</v>
      </c>
      <c r="G68" s="326">
        <f t="shared" si="1"/>
        <v>61.816800000000001</v>
      </c>
      <c r="H68" s="644"/>
      <c r="I68"/>
      <c r="J68" s="18"/>
      <c r="K68" s="992"/>
    </row>
    <row r="69" spans="1:11" s="223" customFormat="1" ht="21" customHeight="1">
      <c r="A69" s="987">
        <v>114799</v>
      </c>
      <c r="B69" s="806" t="s">
        <v>512</v>
      </c>
      <c r="C69" s="224" t="s">
        <v>102</v>
      </c>
      <c r="D69" s="224">
        <v>320</v>
      </c>
      <c r="E69" s="326">
        <v>11.162799999999999</v>
      </c>
      <c r="F69" s="294">
        <v>6</v>
      </c>
      <c r="G69" s="326">
        <f t="shared" si="1"/>
        <v>66.976799999999997</v>
      </c>
      <c r="H69" s="644"/>
      <c r="I69"/>
      <c r="J69" s="18"/>
      <c r="K69" s="992"/>
    </row>
    <row r="70" spans="1:11" s="223" customFormat="1" ht="21" customHeight="1">
      <c r="A70" s="987">
        <v>114800</v>
      </c>
      <c r="B70" s="806" t="s">
        <v>513</v>
      </c>
      <c r="C70" s="224" t="s">
        <v>102</v>
      </c>
      <c r="D70" s="224">
        <v>280</v>
      </c>
      <c r="E70" s="326">
        <v>12.091599999999998</v>
      </c>
      <c r="F70" s="294">
        <v>6</v>
      </c>
      <c r="G70" s="326">
        <f t="shared" si="1"/>
        <v>72.549599999999984</v>
      </c>
      <c r="H70" s="644"/>
      <c r="I70"/>
      <c r="J70" s="18"/>
      <c r="K70" s="992"/>
    </row>
    <row r="71" spans="1:11" s="223" customFormat="1" ht="21" customHeight="1">
      <c r="A71" s="987">
        <v>114802</v>
      </c>
      <c r="B71" s="806" t="s">
        <v>514</v>
      </c>
      <c r="C71" s="224" t="s">
        <v>102</v>
      </c>
      <c r="D71" s="224">
        <v>270</v>
      </c>
      <c r="E71" s="326">
        <v>14.121199999999998</v>
      </c>
      <c r="F71" s="294">
        <v>6</v>
      </c>
      <c r="G71" s="326">
        <f t="shared" si="1"/>
        <v>84.727199999999982</v>
      </c>
      <c r="H71" s="644"/>
      <c r="I71"/>
      <c r="J71" s="18"/>
      <c r="K71" s="992"/>
    </row>
    <row r="72" spans="1:11" s="321" customFormat="1" ht="21" customHeight="1">
      <c r="A72" s="987">
        <v>114803</v>
      </c>
      <c r="B72" s="806" t="s">
        <v>515</v>
      </c>
      <c r="C72" s="224" t="s">
        <v>102</v>
      </c>
      <c r="D72" s="224">
        <v>240</v>
      </c>
      <c r="E72" s="326">
        <v>15.841199999999999</v>
      </c>
      <c r="F72" s="294">
        <v>6</v>
      </c>
      <c r="G72" s="326">
        <f t="shared" si="1"/>
        <v>95.047199999999989</v>
      </c>
      <c r="H72" s="644"/>
      <c r="I72"/>
      <c r="J72" s="18"/>
      <c r="K72" s="992"/>
    </row>
    <row r="73" spans="1:11" s="223" customFormat="1" ht="21" customHeight="1">
      <c r="A73" s="987">
        <v>114804</v>
      </c>
      <c r="B73" s="806" t="s">
        <v>516</v>
      </c>
      <c r="C73" s="224" t="s">
        <v>102</v>
      </c>
      <c r="D73" s="224">
        <v>220</v>
      </c>
      <c r="E73" s="326">
        <v>18.008399999999998</v>
      </c>
      <c r="F73" s="294">
        <v>6</v>
      </c>
      <c r="G73" s="326">
        <f t="shared" si="1"/>
        <v>108.0504</v>
      </c>
      <c r="H73" s="644"/>
      <c r="I73"/>
      <c r="J73" s="18"/>
      <c r="K73" s="992"/>
    </row>
    <row r="74" spans="1:11" s="221" customFormat="1" ht="21" customHeight="1">
      <c r="A74" s="987">
        <v>114805</v>
      </c>
      <c r="B74" s="806" t="s">
        <v>517</v>
      </c>
      <c r="C74" s="224" t="s">
        <v>102</v>
      </c>
      <c r="D74" s="224">
        <v>200</v>
      </c>
      <c r="E74" s="326">
        <v>19.470399999999998</v>
      </c>
      <c r="F74" s="294">
        <v>6</v>
      </c>
      <c r="G74" s="326">
        <f t="shared" si="1"/>
        <v>116.82239999999999</v>
      </c>
      <c r="H74" s="644"/>
      <c r="I74"/>
      <c r="J74" s="18"/>
      <c r="K74" s="992"/>
    </row>
    <row r="75" spans="1:11" s="223" customFormat="1" ht="21" customHeight="1">
      <c r="A75" s="987">
        <v>114563</v>
      </c>
      <c r="B75" s="806" t="s">
        <v>518</v>
      </c>
      <c r="C75" s="224" t="s">
        <v>102</v>
      </c>
      <c r="D75" s="224">
        <v>160</v>
      </c>
      <c r="E75" s="326">
        <v>26.161200000000001</v>
      </c>
      <c r="F75" s="294">
        <v>6</v>
      </c>
      <c r="G75" s="326">
        <f t="shared" si="1"/>
        <v>156.96719999999999</v>
      </c>
      <c r="H75" s="644"/>
      <c r="I75"/>
      <c r="J75" s="18"/>
      <c r="K75" s="992"/>
    </row>
    <row r="76" spans="1:11" s="223" customFormat="1" ht="43.5" customHeight="1">
      <c r="A76" s="984">
        <v>115</v>
      </c>
      <c r="B76" s="1347" t="s">
        <v>193</v>
      </c>
      <c r="C76" s="1347"/>
      <c r="D76" s="1347"/>
      <c r="E76" s="1347"/>
      <c r="F76" s="1347"/>
      <c r="G76" s="1347"/>
      <c r="H76" s="644"/>
      <c r="I76" s="19"/>
      <c r="J76" s="19"/>
      <c r="K76" s="992"/>
    </row>
    <row r="77" spans="1:11" s="223" customFormat="1" ht="21" customHeight="1">
      <c r="A77" s="987">
        <v>166527</v>
      </c>
      <c r="B77" s="807" t="s">
        <v>519</v>
      </c>
      <c r="C77" s="224" t="s">
        <v>102</v>
      </c>
      <c r="D77" s="224">
        <v>550</v>
      </c>
      <c r="E77" s="326">
        <v>14.619999999999997</v>
      </c>
      <c r="F77" s="294">
        <v>6</v>
      </c>
      <c r="G77" s="326">
        <f t="shared" si="1"/>
        <v>87.719999999999985</v>
      </c>
      <c r="H77" s="644"/>
      <c r="I77"/>
      <c r="J77" s="18"/>
      <c r="K77" s="992"/>
    </row>
    <row r="78" spans="1:11" s="223" customFormat="1" ht="21" customHeight="1">
      <c r="A78" s="987">
        <v>166529</v>
      </c>
      <c r="B78" s="807" t="s">
        <v>520</v>
      </c>
      <c r="C78" s="224" t="s">
        <v>102</v>
      </c>
      <c r="D78" s="224">
        <v>500</v>
      </c>
      <c r="E78" s="326">
        <v>16.821599999999997</v>
      </c>
      <c r="F78" s="294">
        <v>6</v>
      </c>
      <c r="G78" s="326">
        <f t="shared" si="1"/>
        <v>100.92959999999998</v>
      </c>
      <c r="H78" s="644"/>
      <c r="I78"/>
      <c r="J78" s="18"/>
      <c r="K78" s="992"/>
    </row>
    <row r="79" spans="1:11" s="223" customFormat="1" ht="21" customHeight="1">
      <c r="A79" s="987">
        <v>166638</v>
      </c>
      <c r="B79" s="807" t="s">
        <v>521</v>
      </c>
      <c r="C79" s="224" t="s">
        <v>102</v>
      </c>
      <c r="D79" s="224">
        <v>420</v>
      </c>
      <c r="E79" s="326">
        <v>17.457999999999998</v>
      </c>
      <c r="F79" s="294">
        <v>6</v>
      </c>
      <c r="G79" s="326">
        <f t="shared" si="1"/>
        <v>104.74799999999999</v>
      </c>
      <c r="H79" s="644"/>
      <c r="I79"/>
      <c r="J79" s="18"/>
      <c r="K79" s="992"/>
    </row>
    <row r="80" spans="1:11" s="223" customFormat="1" ht="21" customHeight="1">
      <c r="A80" s="987">
        <v>166639</v>
      </c>
      <c r="B80" s="807" t="s">
        <v>522</v>
      </c>
      <c r="C80" s="224" t="s">
        <v>102</v>
      </c>
      <c r="D80" s="224">
        <v>330</v>
      </c>
      <c r="E80" s="326">
        <v>18.352399999999996</v>
      </c>
      <c r="F80" s="294">
        <v>6</v>
      </c>
      <c r="G80" s="326">
        <f t="shared" si="1"/>
        <v>110.11439999999997</v>
      </c>
      <c r="H80" s="644"/>
      <c r="I80"/>
      <c r="J80" s="18"/>
      <c r="K80" s="992"/>
    </row>
    <row r="81" spans="1:11" s="223" customFormat="1" ht="21" customHeight="1">
      <c r="A81" s="987">
        <v>166435</v>
      </c>
      <c r="B81" s="807" t="s">
        <v>523</v>
      </c>
      <c r="C81" s="224" t="s">
        <v>102</v>
      </c>
      <c r="D81" s="224">
        <v>330</v>
      </c>
      <c r="E81" s="326">
        <v>22.910399999999996</v>
      </c>
      <c r="F81" s="294">
        <v>6</v>
      </c>
      <c r="G81" s="326">
        <f t="shared" si="1"/>
        <v>137.46239999999997</v>
      </c>
      <c r="H81" s="644"/>
      <c r="I81"/>
      <c r="J81" s="18"/>
      <c r="K81" s="992"/>
    </row>
    <row r="82" spans="1:11" s="223" customFormat="1" ht="21" customHeight="1">
      <c r="A82" s="987">
        <v>166640</v>
      </c>
      <c r="B82" s="807" t="s">
        <v>524</v>
      </c>
      <c r="C82" s="224" t="s">
        <v>102</v>
      </c>
      <c r="D82" s="224">
        <v>260</v>
      </c>
      <c r="E82" s="326">
        <v>27.657599999999995</v>
      </c>
      <c r="F82" s="294">
        <v>6</v>
      </c>
      <c r="G82" s="326">
        <f t="shared" si="1"/>
        <v>165.94559999999996</v>
      </c>
      <c r="H82" s="644"/>
      <c r="I82"/>
      <c r="J82" s="18"/>
      <c r="K82" s="992"/>
    </row>
    <row r="83" spans="1:11" s="221" customFormat="1" ht="21" customHeight="1">
      <c r="A83" s="987">
        <v>166641</v>
      </c>
      <c r="B83" s="807" t="s">
        <v>525</v>
      </c>
      <c r="C83" s="224" t="s">
        <v>102</v>
      </c>
      <c r="D83" s="224">
        <v>240</v>
      </c>
      <c r="E83" s="326">
        <v>34.778399999999991</v>
      </c>
      <c r="F83" s="294">
        <v>6</v>
      </c>
      <c r="G83" s="326">
        <f t="shared" si="1"/>
        <v>208.67039999999994</v>
      </c>
      <c r="H83" s="644"/>
      <c r="I83"/>
      <c r="J83" s="18"/>
      <c r="K83" s="992"/>
    </row>
    <row r="84" spans="1:11" s="229" customFormat="1" ht="21" customHeight="1">
      <c r="A84" s="987">
        <v>166643</v>
      </c>
      <c r="B84" s="807" t="s">
        <v>526</v>
      </c>
      <c r="C84" s="224" t="s">
        <v>102</v>
      </c>
      <c r="D84" s="224">
        <v>200</v>
      </c>
      <c r="E84" s="326">
        <v>38.854799999999997</v>
      </c>
      <c r="F84" s="294">
        <v>6</v>
      </c>
      <c r="G84" s="326">
        <f t="shared" si="1"/>
        <v>233.12879999999998</v>
      </c>
      <c r="H84" s="644"/>
      <c r="I84"/>
      <c r="J84" s="18"/>
      <c r="K84" s="992"/>
    </row>
    <row r="85" spans="1:11" s="221" customFormat="1" ht="21" customHeight="1">
      <c r="A85" s="987">
        <v>166644</v>
      </c>
      <c r="B85" s="807" t="s">
        <v>527</v>
      </c>
      <c r="C85" s="224" t="s">
        <v>102</v>
      </c>
      <c r="D85" s="224">
        <v>180</v>
      </c>
      <c r="E85" s="326">
        <v>42.552799999999991</v>
      </c>
      <c r="F85" s="294">
        <v>6</v>
      </c>
      <c r="G85" s="326">
        <f t="shared" ref="G85:G130" si="6">E85*F85</f>
        <v>255.31679999999994</v>
      </c>
      <c r="H85" s="644"/>
      <c r="I85"/>
      <c r="J85" s="18"/>
      <c r="K85" s="992"/>
    </row>
    <row r="86" spans="1:11" s="221" customFormat="1" ht="18" customHeight="1">
      <c r="A86" s="984"/>
      <c r="B86" s="1347" t="s">
        <v>194</v>
      </c>
      <c r="C86" s="1347"/>
      <c r="D86" s="1347"/>
      <c r="E86" s="1347"/>
      <c r="F86" s="1347"/>
      <c r="G86" s="1347"/>
      <c r="H86" s="644"/>
      <c r="I86" s="19"/>
      <c r="J86" s="19"/>
      <c r="K86" s="992"/>
    </row>
    <row r="87" spans="1:11" s="221" customFormat="1" ht="21" customHeight="1">
      <c r="A87" s="988">
        <v>40331</v>
      </c>
      <c r="B87" s="835" t="s">
        <v>195</v>
      </c>
      <c r="C87" s="227" t="s">
        <v>196</v>
      </c>
      <c r="D87" s="228">
        <v>62.5</v>
      </c>
      <c r="E87" s="326">
        <v>105.12</v>
      </c>
      <c r="F87" s="498">
        <v>0.1</v>
      </c>
      <c r="G87" s="326">
        <f t="shared" si="6"/>
        <v>10.512</v>
      </c>
      <c r="H87" s="644"/>
      <c r="I87"/>
      <c r="J87" s="18"/>
      <c r="K87" s="992"/>
    </row>
    <row r="88" spans="1:11" s="221" customFormat="1" ht="21" customHeight="1">
      <c r="A88" s="988">
        <v>75329</v>
      </c>
      <c r="B88" s="835" t="s">
        <v>197</v>
      </c>
      <c r="C88" s="227" t="s">
        <v>196</v>
      </c>
      <c r="D88" s="228">
        <v>62.5</v>
      </c>
      <c r="E88" s="326">
        <v>109.67</v>
      </c>
      <c r="F88" s="498">
        <v>0.1</v>
      </c>
      <c r="G88" s="326">
        <f t="shared" si="6"/>
        <v>10.967000000000001</v>
      </c>
      <c r="H88" s="644"/>
      <c r="I88"/>
      <c r="J88" s="18"/>
      <c r="K88" s="992"/>
    </row>
    <row r="89" spans="1:11" s="221" customFormat="1" ht="21" customHeight="1">
      <c r="A89" s="988">
        <v>166392</v>
      </c>
      <c r="B89" s="835" t="s">
        <v>198</v>
      </c>
      <c r="C89" s="227" t="s">
        <v>196</v>
      </c>
      <c r="D89" s="228">
        <v>62.5</v>
      </c>
      <c r="E89" s="326">
        <v>130.07</v>
      </c>
      <c r="F89" s="498">
        <v>0.1</v>
      </c>
      <c r="G89" s="326">
        <f t="shared" si="6"/>
        <v>13.007</v>
      </c>
      <c r="H89" s="644"/>
      <c r="I89"/>
      <c r="J89" s="18"/>
      <c r="K89" s="992"/>
    </row>
    <row r="90" spans="1:11" s="221" customFormat="1" ht="21" customHeight="1">
      <c r="A90" s="988">
        <v>99149</v>
      </c>
      <c r="B90" s="835" t="s">
        <v>199</v>
      </c>
      <c r="C90" s="227" t="s">
        <v>196</v>
      </c>
      <c r="D90" s="228">
        <v>62.5</v>
      </c>
      <c r="E90" s="326">
        <v>137.12</v>
      </c>
      <c r="F90" s="498">
        <v>0.1</v>
      </c>
      <c r="G90" s="326">
        <f t="shared" si="6"/>
        <v>13.712000000000002</v>
      </c>
      <c r="H90" s="644"/>
      <c r="I90"/>
      <c r="J90" s="18"/>
      <c r="K90" s="992"/>
    </row>
    <row r="91" spans="1:11" s="221" customFormat="1" ht="21" customHeight="1">
      <c r="A91" s="988">
        <v>96179</v>
      </c>
      <c r="B91" s="835" t="s">
        <v>200</v>
      </c>
      <c r="C91" s="227" t="s">
        <v>196</v>
      </c>
      <c r="D91" s="228">
        <v>62.5</v>
      </c>
      <c r="E91" s="326">
        <v>152.12</v>
      </c>
      <c r="F91" s="498">
        <v>0.1</v>
      </c>
      <c r="G91" s="326">
        <f t="shared" si="6"/>
        <v>15.212000000000002</v>
      </c>
      <c r="H91" s="644"/>
      <c r="I91"/>
      <c r="J91" s="18"/>
      <c r="K91" s="992"/>
    </row>
    <row r="92" spans="1:11" s="221" customFormat="1" ht="21" customHeight="1">
      <c r="A92" s="988">
        <v>165833</v>
      </c>
      <c r="B92" s="835" t="s">
        <v>201</v>
      </c>
      <c r="C92" s="224" t="s">
        <v>196</v>
      </c>
      <c r="D92" s="228">
        <v>62.5</v>
      </c>
      <c r="E92" s="326">
        <v>167.89</v>
      </c>
      <c r="F92" s="294">
        <v>0.1</v>
      </c>
      <c r="G92" s="326">
        <f t="shared" si="6"/>
        <v>16.788999999999998</v>
      </c>
      <c r="H92" s="644"/>
      <c r="I92"/>
      <c r="J92" s="18"/>
      <c r="K92" s="992"/>
    </row>
    <row r="93" spans="1:11" s="222" customFormat="1" ht="21" customHeight="1">
      <c r="A93" s="988">
        <v>171438</v>
      </c>
      <c r="B93" s="835" t="s">
        <v>202</v>
      </c>
      <c r="C93" s="224" t="s">
        <v>196</v>
      </c>
      <c r="D93" s="225">
        <v>25</v>
      </c>
      <c r="E93" s="326">
        <v>184.46</v>
      </c>
      <c r="F93" s="294">
        <v>0.1</v>
      </c>
      <c r="G93" s="326">
        <f t="shared" si="6"/>
        <v>18.446000000000002</v>
      </c>
      <c r="H93" s="644"/>
      <c r="I93"/>
      <c r="J93" s="18"/>
      <c r="K93" s="992"/>
    </row>
    <row r="94" spans="1:11" s="222" customFormat="1" ht="21" customHeight="1">
      <c r="A94" s="988">
        <v>171441</v>
      </c>
      <c r="B94" s="835" t="s">
        <v>203</v>
      </c>
      <c r="C94" s="224" t="s">
        <v>196</v>
      </c>
      <c r="D94" s="225">
        <v>25</v>
      </c>
      <c r="E94" s="326">
        <v>200.79</v>
      </c>
      <c r="F94" s="294">
        <v>0.1</v>
      </c>
      <c r="G94" s="326">
        <f t="shared" si="6"/>
        <v>20.079000000000001</v>
      </c>
      <c r="H94" s="644"/>
      <c r="I94"/>
      <c r="J94" s="18"/>
      <c r="K94" s="992"/>
    </row>
    <row r="95" spans="1:11" s="221" customFormat="1" ht="21" customHeight="1">
      <c r="A95" s="988">
        <v>40345</v>
      </c>
      <c r="B95" s="835" t="s">
        <v>204</v>
      </c>
      <c r="C95" s="227" t="s">
        <v>196</v>
      </c>
      <c r="D95" s="228">
        <v>25</v>
      </c>
      <c r="E95" s="326">
        <v>209.23</v>
      </c>
      <c r="F95" s="498">
        <v>0.1</v>
      </c>
      <c r="G95" s="326">
        <f t="shared" si="6"/>
        <v>20.923000000000002</v>
      </c>
      <c r="H95" s="644"/>
      <c r="I95"/>
      <c r="J95" s="18"/>
      <c r="K95" s="992"/>
    </row>
    <row r="96" spans="1:11" s="221" customFormat="1" ht="21" customHeight="1">
      <c r="A96" s="988">
        <v>171450</v>
      </c>
      <c r="B96" s="835" t="s">
        <v>205</v>
      </c>
      <c r="C96" s="227" t="s">
        <v>196</v>
      </c>
      <c r="D96" s="228">
        <v>25</v>
      </c>
      <c r="E96" s="326">
        <v>313.01</v>
      </c>
      <c r="F96" s="498">
        <v>0.1</v>
      </c>
      <c r="G96" s="326">
        <f t="shared" si="6"/>
        <v>31.301000000000002</v>
      </c>
      <c r="H96" s="644"/>
      <c r="I96"/>
      <c r="J96" s="18"/>
      <c r="K96" s="992"/>
    </row>
    <row r="97" spans="1:11" s="221" customFormat="1" ht="21" customHeight="1">
      <c r="A97" s="988">
        <v>40347</v>
      </c>
      <c r="B97" s="836" t="s">
        <v>206</v>
      </c>
      <c r="C97" s="230" t="s">
        <v>196</v>
      </c>
      <c r="D97" s="231">
        <v>25</v>
      </c>
      <c r="E97" s="326">
        <v>339.09</v>
      </c>
      <c r="F97" s="498">
        <v>0.1</v>
      </c>
      <c r="G97" s="326">
        <f t="shared" si="6"/>
        <v>33.908999999999999</v>
      </c>
      <c r="H97" s="644"/>
      <c r="I97"/>
      <c r="J97" s="18"/>
      <c r="K97" s="992"/>
    </row>
    <row r="98" spans="1:11" s="223" customFormat="1" ht="21" customHeight="1">
      <c r="A98" s="988">
        <v>96431</v>
      </c>
      <c r="B98" s="836" t="s">
        <v>207</v>
      </c>
      <c r="C98" s="230" t="s">
        <v>196</v>
      </c>
      <c r="D98" s="231">
        <v>25</v>
      </c>
      <c r="E98" s="326">
        <v>407.46</v>
      </c>
      <c r="F98" s="498">
        <v>0.1</v>
      </c>
      <c r="G98" s="326">
        <f t="shared" si="6"/>
        <v>40.746000000000002</v>
      </c>
      <c r="H98" s="644"/>
      <c r="I98"/>
      <c r="J98" s="18"/>
      <c r="K98" s="992"/>
    </row>
    <row r="99" spans="1:11" s="221" customFormat="1" ht="18" customHeight="1">
      <c r="A99" s="984"/>
      <c r="B99" s="1347" t="s">
        <v>208</v>
      </c>
      <c r="C99" s="1347"/>
      <c r="D99" s="1347"/>
      <c r="E99" s="1347"/>
      <c r="F99" s="1347"/>
      <c r="G99" s="1347"/>
      <c r="H99" s="644"/>
      <c r="I99" s="19"/>
      <c r="J99" s="19"/>
      <c r="K99" s="992"/>
    </row>
    <row r="100" spans="1:11" s="223" customFormat="1" ht="21" customHeight="1">
      <c r="A100" s="986">
        <v>190099</v>
      </c>
      <c r="B100" s="807" t="s">
        <v>425</v>
      </c>
      <c r="C100" s="224" t="s">
        <v>102</v>
      </c>
      <c r="D100" s="225">
        <v>100</v>
      </c>
      <c r="E100" s="833">
        <v>2.71</v>
      </c>
      <c r="F100" s="294">
        <v>0.3</v>
      </c>
      <c r="G100" s="326">
        <f t="shared" si="6"/>
        <v>0.81299999999999994</v>
      </c>
      <c r="H100" s="644"/>
      <c r="I100" s="19"/>
      <c r="J100" s="19"/>
      <c r="K100" s="992"/>
    </row>
    <row r="101" spans="1:11" s="223" customFormat="1" ht="18" customHeight="1">
      <c r="A101" s="984"/>
      <c r="B101" s="1347" t="s">
        <v>209</v>
      </c>
      <c r="C101" s="1347"/>
      <c r="D101" s="1347"/>
      <c r="E101" s="1347"/>
      <c r="F101" s="1347"/>
      <c r="G101" s="1347"/>
      <c r="H101" s="644"/>
      <c r="I101" s="19"/>
      <c r="J101" s="19"/>
      <c r="K101" s="992"/>
    </row>
    <row r="102" spans="1:11" s="221" customFormat="1" ht="21" customHeight="1">
      <c r="A102" s="988">
        <v>119706</v>
      </c>
      <c r="B102" s="807" t="s">
        <v>292</v>
      </c>
      <c r="C102" s="224" t="s">
        <v>102</v>
      </c>
      <c r="D102" s="225">
        <v>300</v>
      </c>
      <c r="E102" s="326">
        <v>3.26</v>
      </c>
      <c r="F102" s="294">
        <v>0.3</v>
      </c>
      <c r="G102" s="326">
        <f t="shared" si="6"/>
        <v>0.97799999999999987</v>
      </c>
      <c r="H102" s="644"/>
      <c r="I102" s="19"/>
      <c r="J102" s="19"/>
      <c r="K102" s="992"/>
    </row>
    <row r="103" spans="1:11" s="321" customFormat="1" ht="21" customHeight="1">
      <c r="A103" s="988">
        <v>170056</v>
      </c>
      <c r="B103" s="807" t="s">
        <v>293</v>
      </c>
      <c r="C103" s="224" t="s">
        <v>102</v>
      </c>
      <c r="D103" s="225">
        <v>200</v>
      </c>
      <c r="E103" s="326">
        <v>4.18</v>
      </c>
      <c r="F103" s="294">
        <v>0.3</v>
      </c>
      <c r="G103" s="326">
        <f t="shared" si="6"/>
        <v>1.2539999999999998</v>
      </c>
      <c r="H103" s="644"/>
      <c r="I103"/>
      <c r="J103" s="18"/>
      <c r="K103" s="992"/>
    </row>
    <row r="104" spans="1:11" s="223" customFormat="1" ht="18" customHeight="1">
      <c r="A104" s="984"/>
      <c r="B104" s="1347" t="s">
        <v>210</v>
      </c>
      <c r="C104" s="1347"/>
      <c r="D104" s="1347"/>
      <c r="E104" s="1347"/>
      <c r="F104" s="1347"/>
      <c r="G104" s="1347"/>
      <c r="H104" s="644"/>
      <c r="I104" s="19"/>
      <c r="J104" s="19"/>
      <c r="K104" s="992"/>
    </row>
    <row r="105" spans="1:11" s="321" customFormat="1" ht="21" customHeight="1">
      <c r="A105" s="989">
        <v>165834</v>
      </c>
      <c r="B105" s="807" t="s">
        <v>211</v>
      </c>
      <c r="C105" s="224" t="s">
        <v>102</v>
      </c>
      <c r="D105" s="225">
        <v>100</v>
      </c>
      <c r="E105" s="326">
        <v>4.18</v>
      </c>
      <c r="F105" s="294">
        <v>0.3</v>
      </c>
      <c r="G105" s="326">
        <f t="shared" si="6"/>
        <v>1.2539999999999998</v>
      </c>
      <c r="H105" s="644"/>
      <c r="I105"/>
      <c r="J105" s="18"/>
      <c r="K105" s="992"/>
    </row>
    <row r="106" spans="1:11" s="321" customFormat="1" ht="18" customHeight="1">
      <c r="A106" s="976"/>
      <c r="B106" s="1347" t="s">
        <v>212</v>
      </c>
      <c r="C106" s="1347"/>
      <c r="D106" s="1347"/>
      <c r="E106" s="1347"/>
      <c r="F106" s="1347"/>
      <c r="G106" s="1347"/>
      <c r="H106" s="644"/>
      <c r="I106" s="19"/>
      <c r="J106" s="19"/>
      <c r="K106" s="992"/>
    </row>
    <row r="107" spans="1:11" s="321" customFormat="1" ht="21" customHeight="1">
      <c r="A107" s="990">
        <v>40326</v>
      </c>
      <c r="B107" s="807" t="s">
        <v>426</v>
      </c>
      <c r="C107" s="224" t="s">
        <v>196</v>
      </c>
      <c r="D107" s="225">
        <v>250</v>
      </c>
      <c r="E107" s="680">
        <v>32.72</v>
      </c>
      <c r="F107" s="294">
        <v>0.5</v>
      </c>
      <c r="G107" s="326">
        <f t="shared" si="6"/>
        <v>16.36</v>
      </c>
      <c r="H107" s="644"/>
      <c r="I107"/>
      <c r="J107" s="18"/>
      <c r="K107" s="992"/>
    </row>
    <row r="108" spans="1:11" s="321" customFormat="1" ht="21" customHeight="1">
      <c r="A108" s="988">
        <v>190097</v>
      </c>
      <c r="B108" s="807" t="s">
        <v>294</v>
      </c>
      <c r="C108" s="224" t="s">
        <v>196</v>
      </c>
      <c r="D108" s="225">
        <v>62.5</v>
      </c>
      <c r="E108" s="680">
        <v>98.17</v>
      </c>
      <c r="F108" s="294">
        <v>0.2</v>
      </c>
      <c r="G108" s="326">
        <f t="shared" si="6"/>
        <v>19.634</v>
      </c>
      <c r="H108" s="644"/>
      <c r="I108"/>
      <c r="J108" s="18"/>
      <c r="K108" s="992"/>
    </row>
    <row r="109" spans="1:11" s="223" customFormat="1" ht="21" customHeight="1">
      <c r="A109" s="988" t="s">
        <v>528</v>
      </c>
      <c r="B109" s="807" t="s">
        <v>295</v>
      </c>
      <c r="C109" s="224" t="s">
        <v>196</v>
      </c>
      <c r="D109" s="225">
        <v>62.5</v>
      </c>
      <c r="E109" s="680">
        <v>98.17</v>
      </c>
      <c r="F109" s="294">
        <v>0.2</v>
      </c>
      <c r="G109" s="326">
        <f t="shared" si="6"/>
        <v>19.634</v>
      </c>
      <c r="H109" s="644"/>
      <c r="I109" s="2"/>
      <c r="J109" s="18"/>
      <c r="K109" s="992"/>
    </row>
    <row r="110" spans="1:11" s="223" customFormat="1" ht="21" customHeight="1">
      <c r="A110" s="988">
        <v>176054</v>
      </c>
      <c r="B110" s="807" t="s">
        <v>296</v>
      </c>
      <c r="C110" s="224" t="s">
        <v>196</v>
      </c>
      <c r="D110" s="225">
        <v>125</v>
      </c>
      <c r="E110" s="680">
        <v>68.290000000000006</v>
      </c>
      <c r="F110" s="294">
        <v>0.5</v>
      </c>
      <c r="G110" s="326">
        <f t="shared" si="6"/>
        <v>34.145000000000003</v>
      </c>
      <c r="H110" s="644"/>
      <c r="I110"/>
      <c r="J110" s="18"/>
      <c r="K110" s="992"/>
    </row>
    <row r="111" spans="1:11" s="321" customFormat="1" ht="21" customHeight="1">
      <c r="A111" s="990">
        <v>166645</v>
      </c>
      <c r="B111" s="807" t="s">
        <v>213</v>
      </c>
      <c r="C111" s="224" t="s">
        <v>196</v>
      </c>
      <c r="D111" s="225">
        <v>25</v>
      </c>
      <c r="E111" s="680">
        <v>54.07</v>
      </c>
      <c r="F111" s="294">
        <v>0.2</v>
      </c>
      <c r="G111" s="326">
        <f t="shared" si="6"/>
        <v>10.814</v>
      </c>
      <c r="H111" s="644"/>
      <c r="I111" s="2"/>
      <c r="J111" s="2"/>
      <c r="K111" s="992"/>
    </row>
    <row r="112" spans="1:11" s="221" customFormat="1" ht="21" customHeight="1">
      <c r="A112" s="990">
        <v>40329</v>
      </c>
      <c r="B112" s="807" t="s">
        <v>297</v>
      </c>
      <c r="C112" s="224" t="s">
        <v>196</v>
      </c>
      <c r="D112" s="225">
        <v>50</v>
      </c>
      <c r="E112" s="680">
        <v>54.07</v>
      </c>
      <c r="F112" s="294">
        <v>0.2</v>
      </c>
      <c r="G112" s="326">
        <f t="shared" si="6"/>
        <v>10.814</v>
      </c>
      <c r="H112" s="644"/>
      <c r="I112" s="2"/>
      <c r="J112" s="2"/>
      <c r="K112" s="992"/>
    </row>
    <row r="113" spans="1:11" s="223" customFormat="1" ht="18" customHeight="1">
      <c r="A113" s="985"/>
      <c r="B113" s="1347" t="s">
        <v>214</v>
      </c>
      <c r="C113" s="1347"/>
      <c r="D113" s="1347"/>
      <c r="E113" s="1347"/>
      <c r="F113" s="1347"/>
      <c r="G113" s="1347"/>
      <c r="H113" s="644"/>
      <c r="I113" s="2"/>
      <c r="J113" s="2"/>
      <c r="K113" s="992"/>
    </row>
    <row r="114" spans="1:11" s="223" customFormat="1" ht="21" customHeight="1">
      <c r="A114" s="990">
        <v>40323</v>
      </c>
      <c r="B114" s="832" t="s">
        <v>427</v>
      </c>
      <c r="C114" s="224" t="s">
        <v>196</v>
      </c>
      <c r="D114" s="225">
        <v>144</v>
      </c>
      <c r="E114" s="833">
        <v>40.86</v>
      </c>
      <c r="F114" s="294">
        <v>0.5</v>
      </c>
      <c r="G114" s="326">
        <f t="shared" si="6"/>
        <v>20.43</v>
      </c>
      <c r="H114" s="644"/>
      <c r="I114"/>
      <c r="J114" s="18"/>
      <c r="K114" s="992"/>
    </row>
    <row r="115" spans="1:11" s="223" customFormat="1" ht="21" customHeight="1">
      <c r="A115" s="991">
        <v>40324</v>
      </c>
      <c r="B115" s="832" t="s">
        <v>428</v>
      </c>
      <c r="C115" s="224" t="s">
        <v>196</v>
      </c>
      <c r="D115" s="225">
        <v>72</v>
      </c>
      <c r="E115" s="833">
        <v>69.05</v>
      </c>
      <c r="F115" s="294">
        <v>0.5</v>
      </c>
      <c r="G115" s="326">
        <f t="shared" si="6"/>
        <v>34.524999999999999</v>
      </c>
      <c r="H115" s="644"/>
      <c r="I115" s="971"/>
      <c r="J115" s="18"/>
      <c r="K115" s="992"/>
    </row>
    <row r="116" spans="1:11" s="223" customFormat="1" ht="21" customHeight="1">
      <c r="A116" s="990">
        <v>191162</v>
      </c>
      <c r="B116" s="807" t="s">
        <v>429</v>
      </c>
      <c r="C116" s="224" t="s">
        <v>196</v>
      </c>
      <c r="D116" s="225">
        <v>50</v>
      </c>
      <c r="E116" s="326">
        <v>189.23</v>
      </c>
      <c r="F116" s="294">
        <v>0.5</v>
      </c>
      <c r="G116" s="326">
        <f t="shared" si="6"/>
        <v>94.614999999999995</v>
      </c>
      <c r="H116" s="644"/>
      <c r="I116"/>
      <c r="J116" s="18"/>
      <c r="K116" s="992"/>
    </row>
    <row r="117" spans="1:11" s="223" customFormat="1" ht="21" customHeight="1">
      <c r="A117" s="990">
        <v>96985</v>
      </c>
      <c r="B117" s="807" t="s">
        <v>215</v>
      </c>
      <c r="C117" s="224" t="s">
        <v>196</v>
      </c>
      <c r="D117" s="225">
        <v>216</v>
      </c>
      <c r="E117" s="326">
        <v>26.23</v>
      </c>
      <c r="F117" s="294">
        <v>0.3</v>
      </c>
      <c r="G117" s="326">
        <f t="shared" si="6"/>
        <v>7.8689999999999998</v>
      </c>
      <c r="H117" s="644"/>
      <c r="I117" s="2"/>
      <c r="J117" s="18"/>
      <c r="K117" s="992"/>
    </row>
    <row r="118" spans="1:11" s="221" customFormat="1" ht="21" customHeight="1">
      <c r="A118" s="990">
        <v>98733</v>
      </c>
      <c r="B118" s="807" t="s">
        <v>216</v>
      </c>
      <c r="C118" s="224" t="s">
        <v>196</v>
      </c>
      <c r="D118" s="225">
        <v>75</v>
      </c>
      <c r="E118" s="326">
        <v>62.07</v>
      </c>
      <c r="F118" s="294">
        <v>0.3</v>
      </c>
      <c r="G118" s="326">
        <f t="shared" si="6"/>
        <v>18.620999999999999</v>
      </c>
      <c r="H118" s="644"/>
      <c r="I118" s="2"/>
      <c r="J118" s="18"/>
      <c r="K118" s="992"/>
    </row>
    <row r="119" spans="1:11" s="223" customFormat="1" ht="18" customHeight="1">
      <c r="A119" s="973"/>
      <c r="B119" s="1347" t="s">
        <v>217</v>
      </c>
      <c r="C119" s="1347"/>
      <c r="D119" s="1347"/>
      <c r="E119" s="1347"/>
      <c r="F119" s="1347"/>
      <c r="G119" s="1347"/>
      <c r="H119" s="644"/>
      <c r="I119" s="2"/>
      <c r="J119" s="2"/>
      <c r="K119" s="992"/>
    </row>
    <row r="120" spans="1:11" s="223" customFormat="1" ht="21" customHeight="1">
      <c r="A120" s="988">
        <v>97653</v>
      </c>
      <c r="B120" s="807" t="s">
        <v>430</v>
      </c>
      <c r="C120" s="224" t="s">
        <v>196</v>
      </c>
      <c r="D120" s="225">
        <v>50</v>
      </c>
      <c r="E120" s="680">
        <v>68.290000000000006</v>
      </c>
      <c r="F120" s="294">
        <v>0.5</v>
      </c>
      <c r="G120" s="326">
        <f t="shared" si="6"/>
        <v>34.145000000000003</v>
      </c>
      <c r="H120" s="644"/>
      <c r="I120"/>
      <c r="J120" s="18"/>
      <c r="K120" s="992"/>
    </row>
    <row r="121" spans="1:11" s="495" customFormat="1" ht="21" customHeight="1">
      <c r="A121" s="988">
        <v>207945</v>
      </c>
      <c r="B121" s="807" t="s">
        <v>218</v>
      </c>
      <c r="C121" s="224" t="s">
        <v>196</v>
      </c>
      <c r="D121" s="225">
        <v>50</v>
      </c>
      <c r="E121" s="326">
        <v>78.25</v>
      </c>
      <c r="F121" s="294">
        <v>0.5</v>
      </c>
      <c r="G121" s="326">
        <f t="shared" si="6"/>
        <v>39.125</v>
      </c>
      <c r="H121" s="644"/>
      <c r="I121"/>
      <c r="J121" s="18"/>
      <c r="K121" s="992"/>
    </row>
    <row r="122" spans="1:11" s="221" customFormat="1" ht="21" customHeight="1">
      <c r="A122" s="988">
        <v>201048</v>
      </c>
      <c r="B122" s="807" t="s">
        <v>219</v>
      </c>
      <c r="C122" s="224" t="s">
        <v>196</v>
      </c>
      <c r="D122" s="225">
        <v>50</v>
      </c>
      <c r="E122" s="326">
        <v>82.52</v>
      </c>
      <c r="F122" s="294">
        <v>0.5</v>
      </c>
      <c r="G122" s="326">
        <f t="shared" si="6"/>
        <v>41.26</v>
      </c>
      <c r="H122" s="644"/>
      <c r="I122"/>
      <c r="J122" s="18"/>
      <c r="K122" s="992"/>
    </row>
    <row r="123" spans="1:11" s="223" customFormat="1" ht="18" customHeight="1">
      <c r="A123" s="973"/>
      <c r="B123" s="1347" t="s">
        <v>220</v>
      </c>
      <c r="C123" s="1347"/>
      <c r="D123" s="1347"/>
      <c r="E123" s="1347"/>
      <c r="F123" s="1347"/>
      <c r="G123" s="1347"/>
      <c r="H123" s="644"/>
      <c r="I123" s="2"/>
      <c r="J123" s="2"/>
      <c r="K123" s="992"/>
    </row>
    <row r="124" spans="1:11" s="223" customFormat="1" ht="21" customHeight="1">
      <c r="A124" s="988">
        <v>166433</v>
      </c>
      <c r="B124" s="807" t="s">
        <v>298</v>
      </c>
      <c r="C124" s="224" t="s">
        <v>196</v>
      </c>
      <c r="D124" s="225">
        <v>50</v>
      </c>
      <c r="E124" s="680">
        <v>432.52</v>
      </c>
      <c r="F124" s="294">
        <v>0.05</v>
      </c>
      <c r="G124" s="326">
        <f t="shared" si="6"/>
        <v>21.626000000000001</v>
      </c>
      <c r="H124" s="644"/>
      <c r="I124"/>
      <c r="J124" s="18"/>
      <c r="K124" s="992"/>
    </row>
    <row r="125" spans="1:11" s="495" customFormat="1" ht="21" customHeight="1">
      <c r="A125" s="988">
        <v>166240</v>
      </c>
      <c r="B125" s="807" t="s">
        <v>431</v>
      </c>
      <c r="C125" s="224" t="s">
        <v>196</v>
      </c>
      <c r="D125" s="225">
        <v>50</v>
      </c>
      <c r="E125" s="680">
        <v>432.52</v>
      </c>
      <c r="F125" s="294">
        <v>0.05</v>
      </c>
      <c r="G125" s="326">
        <f t="shared" si="6"/>
        <v>21.626000000000001</v>
      </c>
      <c r="H125" s="644"/>
      <c r="I125"/>
      <c r="J125" s="18"/>
      <c r="K125" s="992"/>
    </row>
    <row r="126" spans="1:11" s="495" customFormat="1" ht="21" customHeight="1">
      <c r="A126" s="988">
        <v>208201</v>
      </c>
      <c r="B126" s="807" t="s">
        <v>432</v>
      </c>
      <c r="C126" s="224" t="s">
        <v>196</v>
      </c>
      <c r="D126" s="225">
        <v>62.5</v>
      </c>
      <c r="E126" s="680">
        <v>432.52</v>
      </c>
      <c r="F126" s="294">
        <v>0.05</v>
      </c>
      <c r="G126" s="326">
        <f t="shared" si="6"/>
        <v>21.626000000000001</v>
      </c>
      <c r="H126" s="644"/>
      <c r="I126" s="2"/>
      <c r="J126" s="2"/>
      <c r="K126" s="992"/>
    </row>
    <row r="127" spans="1:11" s="221" customFormat="1" ht="21" customHeight="1">
      <c r="A127" s="988">
        <v>176478</v>
      </c>
      <c r="B127" s="807" t="s">
        <v>299</v>
      </c>
      <c r="C127" s="224" t="s">
        <v>196</v>
      </c>
      <c r="D127" s="225">
        <v>62.5</v>
      </c>
      <c r="E127" s="680">
        <v>432.52</v>
      </c>
      <c r="F127" s="294">
        <v>0.05</v>
      </c>
      <c r="G127" s="326">
        <f t="shared" si="6"/>
        <v>21.626000000000001</v>
      </c>
      <c r="H127" s="644"/>
      <c r="I127" s="2"/>
      <c r="J127" s="2"/>
      <c r="K127" s="992"/>
    </row>
    <row r="128" spans="1:11" s="221" customFormat="1" ht="18" customHeight="1">
      <c r="A128" s="973"/>
      <c r="B128" s="1347" t="s">
        <v>221</v>
      </c>
      <c r="C128" s="1347"/>
      <c r="D128" s="1347"/>
      <c r="E128" s="1347"/>
      <c r="F128" s="1347"/>
      <c r="G128" s="1347"/>
      <c r="H128" s="644"/>
      <c r="I128" s="2"/>
      <c r="J128" s="2"/>
      <c r="K128" s="992"/>
    </row>
    <row r="129" spans="1:11" s="223" customFormat="1" ht="21" customHeight="1">
      <c r="A129" s="973"/>
      <c r="B129" s="807" t="s">
        <v>222</v>
      </c>
      <c r="C129" s="224" t="s">
        <v>170</v>
      </c>
      <c r="D129" s="225">
        <v>0.8</v>
      </c>
      <c r="E129" s="326">
        <v>712.38</v>
      </c>
      <c r="F129" s="294">
        <v>0.2</v>
      </c>
      <c r="G129" s="326">
        <f t="shared" si="6"/>
        <v>142.476</v>
      </c>
      <c r="H129" s="644"/>
      <c r="I129"/>
      <c r="J129" s="18"/>
      <c r="K129" s="992"/>
    </row>
    <row r="130" spans="1:11" s="223" customFormat="1" ht="21" customHeight="1">
      <c r="A130" s="973"/>
      <c r="B130" s="807" t="s">
        <v>223</v>
      </c>
      <c r="C130" s="224" t="s">
        <v>167</v>
      </c>
      <c r="D130" s="225">
        <v>1.5</v>
      </c>
      <c r="E130" s="326">
        <v>300.64</v>
      </c>
      <c r="F130" s="294">
        <v>3</v>
      </c>
      <c r="G130" s="326">
        <f t="shared" si="6"/>
        <v>901.92</v>
      </c>
      <c r="H130" s="644"/>
      <c r="I130"/>
      <c r="J130" s="18"/>
      <c r="K130" s="992"/>
    </row>
    <row r="131" spans="1:11" s="649" customFormat="1" ht="12.75" customHeight="1">
      <c r="A131" s="973"/>
      <c r="B131" s="652"/>
      <c r="C131" s="647"/>
      <c r="D131" s="642"/>
      <c r="E131" s="653"/>
      <c r="F131" s="646"/>
      <c r="G131" s="653"/>
      <c r="H131" s="644"/>
      <c r="I131" s="650"/>
      <c r="J131" s="644"/>
    </row>
    <row r="132" spans="1:11" s="221" customFormat="1" ht="12.75" customHeight="1">
      <c r="A132" s="973"/>
      <c r="B132" s="118" t="s">
        <v>18</v>
      </c>
      <c r="C132" s="237"/>
      <c r="D132" s="238"/>
      <c r="E132" s="653"/>
      <c r="F132" s="656" t="s">
        <v>19</v>
      </c>
      <c r="G132" s="656"/>
      <c r="H132" s="500"/>
      <c r="I132" s="2"/>
      <c r="J132" s="2"/>
    </row>
    <row r="133" spans="1:11" s="221" customFormat="1" ht="12.75" customHeight="1">
      <c r="A133" s="973"/>
      <c r="B133" s="1354" t="s">
        <v>29</v>
      </c>
      <c r="C133" s="1354"/>
      <c r="D133" s="1354"/>
      <c r="E133" s="503"/>
      <c r="F133" s="648" t="s">
        <v>44</v>
      </c>
      <c r="G133" s="648"/>
      <c r="H133" s="500"/>
      <c r="I133" s="2"/>
      <c r="J133" s="2"/>
    </row>
    <row r="134" spans="1:11" s="221" customFormat="1" ht="12.75" customHeight="1">
      <c r="A134" s="973"/>
      <c r="B134" s="1354" t="s">
        <v>25</v>
      </c>
      <c r="C134" s="1354"/>
      <c r="D134" s="1354"/>
      <c r="E134" s="503"/>
      <c r="F134" s="1359" t="s">
        <v>45</v>
      </c>
      <c r="G134" s="1359"/>
      <c r="H134" s="500"/>
      <c r="I134" s="2"/>
      <c r="J134" s="2"/>
    </row>
    <row r="135" spans="1:11" s="221" customFormat="1" ht="12.75" customHeight="1">
      <c r="A135" s="973"/>
      <c r="B135" s="1354" t="s">
        <v>224</v>
      </c>
      <c r="C135" s="1354"/>
      <c r="D135" s="1354"/>
      <c r="E135" s="503"/>
      <c r="F135" s="270" t="s">
        <v>454</v>
      </c>
      <c r="G135" s="651"/>
      <c r="H135" s="500"/>
      <c r="I135" s="2"/>
      <c r="J135" s="2"/>
    </row>
    <row r="136" spans="1:11" s="221" customFormat="1" ht="12.75" customHeight="1">
      <c r="A136" s="973"/>
      <c r="B136" s="1354" t="s">
        <v>225</v>
      </c>
      <c r="C136" s="1354"/>
      <c r="D136" s="1354"/>
      <c r="E136" s="503"/>
      <c r="F136" s="270" t="s">
        <v>455</v>
      </c>
      <c r="G136" s="491"/>
      <c r="H136" s="500"/>
      <c r="I136" s="2"/>
      <c r="J136" s="2"/>
    </row>
    <row r="137" spans="1:11" s="221" customFormat="1" ht="12.75" customHeight="1">
      <c r="A137" s="973"/>
      <c r="B137" s="1354" t="s">
        <v>433</v>
      </c>
      <c r="C137" s="1354"/>
      <c r="D137" s="1354"/>
      <c r="E137" s="503"/>
      <c r="H137" s="500"/>
      <c r="I137" s="2"/>
      <c r="J137" s="2"/>
    </row>
    <row r="138" spans="1:11" s="223" customFormat="1" ht="21.75" customHeight="1">
      <c r="A138" s="973"/>
      <c r="B138" s="499"/>
      <c r="C138" s="499"/>
      <c r="D138" s="499"/>
      <c r="E138" s="499"/>
      <c r="F138" s="499"/>
      <c r="G138" s="499"/>
      <c r="H138" s="501"/>
      <c r="I138" s="2"/>
      <c r="J138" s="2"/>
    </row>
    <row r="139" spans="1:11" s="221" customFormat="1" ht="21.75" customHeight="1">
      <c r="A139" s="973"/>
      <c r="B139" s="1355"/>
      <c r="C139" s="1356"/>
      <c r="D139" s="1356"/>
      <c r="E139" s="1356"/>
      <c r="F139" s="1356"/>
      <c r="G139" s="226"/>
      <c r="H139" s="500"/>
      <c r="I139" s="2"/>
      <c r="J139" s="2"/>
    </row>
    <row r="140" spans="1:11" s="221" customFormat="1" ht="21.75" customHeight="1">
      <c r="A140" s="973"/>
      <c r="B140" s="1357"/>
      <c r="C140" s="1358"/>
      <c r="D140" s="1358"/>
      <c r="E140" s="1358"/>
      <c r="F140" s="1358"/>
      <c r="H140" s="500"/>
      <c r="I140" s="2"/>
      <c r="J140" s="2"/>
    </row>
    <row r="141" spans="1:11" s="221" customFormat="1" ht="18" customHeight="1">
      <c r="A141" s="973"/>
      <c r="B141" s="636"/>
      <c r="C141" s="232"/>
      <c r="D141" s="233"/>
      <c r="E141" s="239"/>
      <c r="F141" s="234"/>
      <c r="G141" s="235"/>
      <c r="H141" s="500"/>
      <c r="I141" s="2"/>
      <c r="J141" s="2"/>
    </row>
    <row r="142" spans="1:11" s="221" customFormat="1" ht="18" customHeight="1">
      <c r="A142" s="973"/>
      <c r="B142" s="636"/>
      <c r="C142" s="232"/>
      <c r="D142" s="233"/>
      <c r="E142" s="239"/>
      <c r="G142" s="182"/>
      <c r="H142" s="500"/>
      <c r="I142" s="2"/>
      <c r="J142" s="2"/>
    </row>
    <row r="143" spans="1:11" s="221" customFormat="1" ht="18" customHeight="1">
      <c r="A143" s="973"/>
      <c r="B143" s="636"/>
      <c r="C143" s="232"/>
      <c r="D143" s="233"/>
      <c r="E143" s="239"/>
      <c r="G143" s="271"/>
      <c r="H143" s="500"/>
      <c r="I143" s="2"/>
      <c r="J143" s="2"/>
    </row>
    <row r="144" spans="1:11" s="221" customFormat="1" ht="18" customHeight="1">
      <c r="A144" s="973"/>
      <c r="B144" s="636"/>
      <c r="C144" s="232"/>
      <c r="D144" s="233"/>
      <c r="E144" s="239"/>
      <c r="G144" s="269"/>
      <c r="H144" s="500"/>
      <c r="I144" s="2"/>
      <c r="J144" s="2"/>
    </row>
    <row r="145" spans="1:10" s="221" customFormat="1" ht="18" customHeight="1">
      <c r="A145" s="973"/>
      <c r="B145" s="636"/>
      <c r="C145" s="232"/>
      <c r="D145" s="233"/>
      <c r="E145" s="239"/>
      <c r="G145" s="276"/>
      <c r="H145" s="500"/>
      <c r="I145" s="2"/>
      <c r="J145" s="2"/>
    </row>
    <row r="146" spans="1:10" s="221" customFormat="1" ht="18" customHeight="1">
      <c r="A146" s="973"/>
      <c r="B146" s="636"/>
      <c r="C146" s="232"/>
      <c r="D146" s="233"/>
      <c r="E146" s="239"/>
      <c r="G146" s="276"/>
      <c r="H146" s="500"/>
      <c r="I146" s="2"/>
      <c r="J146" s="2"/>
    </row>
    <row r="147" spans="1:10" s="221" customFormat="1" ht="18" customHeight="1">
      <c r="A147" s="973"/>
      <c r="B147" s="636"/>
      <c r="C147" s="232"/>
      <c r="D147" s="233"/>
      <c r="E147" s="239"/>
      <c r="F147" s="234"/>
      <c r="G147" s="235"/>
      <c r="H147" s="500"/>
      <c r="I147" s="2"/>
      <c r="J147" s="2"/>
    </row>
    <row r="148" spans="1:10" s="221" customFormat="1" ht="18" customHeight="1">
      <c r="A148" s="973"/>
      <c r="B148" s="636"/>
      <c r="C148" s="232"/>
      <c r="D148" s="233"/>
      <c r="E148" s="239"/>
      <c r="F148" s="234"/>
      <c r="G148" s="235"/>
      <c r="H148" s="500"/>
      <c r="I148" s="2"/>
      <c r="J148" s="2"/>
    </row>
    <row r="149" spans="1:10" s="221" customFormat="1" ht="18" customHeight="1">
      <c r="A149" s="973"/>
      <c r="B149" s="636"/>
      <c r="C149" s="232"/>
      <c r="D149" s="233"/>
      <c r="E149" s="239"/>
      <c r="F149" s="234"/>
      <c r="G149" s="235"/>
      <c r="H149" s="500"/>
      <c r="I149" s="2"/>
      <c r="J149" s="2"/>
    </row>
    <row r="150" spans="1:10" s="221" customFormat="1" ht="18" customHeight="1">
      <c r="A150" s="973"/>
      <c r="B150" s="636"/>
      <c r="C150" s="232"/>
      <c r="D150" s="233"/>
      <c r="E150" s="239"/>
      <c r="F150" s="234"/>
      <c r="G150" s="235"/>
      <c r="H150" s="500"/>
      <c r="I150" s="2"/>
      <c r="J150" s="2"/>
    </row>
    <row r="151" spans="1:10" s="221" customFormat="1" ht="18" customHeight="1">
      <c r="A151" s="973"/>
      <c r="B151" s="636"/>
      <c r="C151" s="232"/>
      <c r="D151" s="233"/>
      <c r="E151" s="239"/>
      <c r="F151" s="234"/>
      <c r="G151" s="235"/>
      <c r="H151" s="500"/>
      <c r="I151" s="2"/>
      <c r="J151" s="2"/>
    </row>
    <row r="152" spans="1:10" s="221" customFormat="1" ht="18" customHeight="1">
      <c r="A152" s="973"/>
      <c r="B152" s="636"/>
      <c r="C152" s="232"/>
      <c r="D152" s="233"/>
      <c r="E152" s="239"/>
      <c r="F152" s="234"/>
      <c r="G152" s="235"/>
      <c r="H152" s="500"/>
      <c r="I152" s="2"/>
      <c r="J152" s="2"/>
    </row>
    <row r="153" spans="1:10" s="221" customFormat="1" ht="18" customHeight="1">
      <c r="A153" s="973"/>
      <c r="B153" s="636"/>
      <c r="C153" s="232"/>
      <c r="D153" s="233"/>
      <c r="E153" s="239"/>
      <c r="F153" s="234"/>
      <c r="G153" s="235"/>
      <c r="H153" s="500"/>
      <c r="I153" s="2"/>
      <c r="J153" s="2"/>
    </row>
    <row r="154" spans="1:10" s="221" customFormat="1" ht="18" customHeight="1">
      <c r="A154" s="973"/>
      <c r="B154" s="636"/>
      <c r="C154" s="232"/>
      <c r="D154" s="233"/>
      <c r="E154" s="239"/>
      <c r="F154" s="234"/>
      <c r="G154" s="235"/>
      <c r="H154" s="500"/>
      <c r="I154" s="2"/>
      <c r="J154" s="2"/>
    </row>
    <row r="155" spans="1:10" s="221" customFormat="1" ht="18" customHeight="1">
      <c r="A155" s="973"/>
      <c r="B155" s="636"/>
      <c r="C155" s="232"/>
      <c r="D155" s="233"/>
      <c r="E155" s="239"/>
      <c r="F155" s="234"/>
      <c r="G155" s="235"/>
      <c r="H155" s="500"/>
      <c r="I155" s="2"/>
      <c r="J155" s="2"/>
    </row>
    <row r="156" spans="1:10" s="221" customFormat="1" ht="18" customHeight="1">
      <c r="A156" s="973"/>
      <c r="B156" s="636"/>
      <c r="C156" s="232"/>
      <c r="D156" s="233"/>
      <c r="E156" s="239"/>
      <c r="F156" s="234"/>
      <c r="G156" s="235"/>
      <c r="H156" s="500"/>
      <c r="I156" s="2"/>
      <c r="J156" s="2"/>
    </row>
    <row r="157" spans="1:10" s="221" customFormat="1" ht="18" customHeight="1">
      <c r="A157" s="973"/>
      <c r="B157" s="636"/>
      <c r="C157" s="232"/>
      <c r="D157" s="233"/>
      <c r="E157" s="239"/>
      <c r="F157" s="234"/>
      <c r="G157" s="235"/>
      <c r="H157" s="500"/>
      <c r="I157" s="2"/>
      <c r="J157" s="2"/>
    </row>
    <row r="158" spans="1:10" s="221" customFormat="1" ht="18" customHeight="1">
      <c r="A158" s="973"/>
      <c r="B158" s="636"/>
      <c r="C158" s="232"/>
      <c r="D158" s="233"/>
      <c r="E158" s="239"/>
      <c r="F158" s="234"/>
      <c r="G158" s="235"/>
      <c r="H158" s="500"/>
      <c r="I158" s="2"/>
      <c r="J158" s="2"/>
    </row>
    <row r="159" spans="1:10" s="221" customFormat="1" ht="18" customHeight="1">
      <c r="A159" s="973"/>
      <c r="B159" s="636"/>
      <c r="C159" s="232"/>
      <c r="D159" s="233"/>
      <c r="E159" s="239"/>
      <c r="F159" s="234"/>
      <c r="G159" s="235"/>
      <c r="H159" s="500"/>
      <c r="I159" s="2"/>
      <c r="J159" s="2"/>
    </row>
    <row r="160" spans="1:10" s="221" customFormat="1" ht="18" customHeight="1">
      <c r="A160" s="973"/>
      <c r="B160" s="636"/>
      <c r="C160" s="232"/>
      <c r="D160" s="233"/>
      <c r="E160" s="239"/>
      <c r="F160" s="234"/>
      <c r="G160" s="235"/>
      <c r="H160" s="500"/>
      <c r="I160" s="2"/>
      <c r="J160" s="2"/>
    </row>
    <row r="161" spans="1:10" s="221" customFormat="1" ht="18" customHeight="1">
      <c r="A161" s="973"/>
      <c r="B161" s="636"/>
      <c r="C161" s="232"/>
      <c r="D161" s="233"/>
      <c r="E161" s="239"/>
      <c r="F161" s="234"/>
      <c r="G161" s="235"/>
      <c r="H161" s="500"/>
      <c r="I161" s="2"/>
      <c r="J161" s="2"/>
    </row>
    <row r="162" spans="1:10" s="221" customFormat="1" ht="18" customHeight="1">
      <c r="A162" s="973"/>
      <c r="B162" s="636"/>
      <c r="C162" s="232"/>
      <c r="D162" s="233"/>
      <c r="E162" s="239"/>
      <c r="F162" s="234"/>
      <c r="G162" s="235"/>
      <c r="H162" s="500"/>
      <c r="I162" s="2"/>
      <c r="J162" s="2"/>
    </row>
    <row r="163" spans="1:10" s="221" customFormat="1" ht="18" customHeight="1">
      <c r="A163" s="973"/>
      <c r="B163" s="636"/>
      <c r="C163" s="232"/>
      <c r="D163" s="233"/>
      <c r="E163" s="239"/>
      <c r="F163" s="234"/>
      <c r="G163" s="235"/>
      <c r="H163" s="500"/>
      <c r="I163" s="2"/>
      <c r="J163" s="2"/>
    </row>
    <row r="164" spans="1:10" s="221" customFormat="1" ht="18" customHeight="1">
      <c r="A164" s="973"/>
      <c r="B164" s="636"/>
      <c r="C164" s="232"/>
      <c r="D164" s="233"/>
      <c r="E164" s="239"/>
      <c r="F164" s="234"/>
      <c r="G164" s="235"/>
      <c r="H164" s="500"/>
      <c r="I164" s="2"/>
      <c r="J164" s="2"/>
    </row>
    <row r="165" spans="1:10" s="221" customFormat="1" ht="18" customHeight="1">
      <c r="A165" s="973"/>
      <c r="B165" s="636"/>
      <c r="C165" s="232"/>
      <c r="D165" s="233"/>
      <c r="E165" s="239"/>
      <c r="F165" s="234"/>
      <c r="G165" s="235"/>
      <c r="H165" s="500"/>
      <c r="I165" s="2"/>
      <c r="J165" s="2"/>
    </row>
    <row r="166" spans="1:10" s="221" customFormat="1" ht="18" customHeight="1">
      <c r="A166" s="973"/>
      <c r="B166" s="636"/>
      <c r="C166" s="232"/>
      <c r="D166" s="233"/>
      <c r="E166" s="239"/>
      <c r="F166" s="234"/>
      <c r="G166" s="235"/>
      <c r="H166" s="500"/>
      <c r="I166" s="2"/>
      <c r="J166" s="2"/>
    </row>
    <row r="167" spans="1:10" s="221" customFormat="1" ht="18" customHeight="1">
      <c r="A167" s="973"/>
      <c r="B167" s="636"/>
      <c r="C167" s="232"/>
      <c r="D167" s="233"/>
      <c r="E167" s="239"/>
      <c r="F167" s="234"/>
      <c r="G167" s="235"/>
      <c r="H167" s="500"/>
      <c r="I167" s="2"/>
      <c r="J167" s="2"/>
    </row>
    <row r="168" spans="1:10" s="221" customFormat="1" ht="18" customHeight="1">
      <c r="A168" s="973"/>
      <c r="B168" s="636"/>
      <c r="C168" s="232"/>
      <c r="D168" s="233"/>
      <c r="E168" s="239"/>
      <c r="F168" s="234"/>
      <c r="G168" s="235"/>
      <c r="H168" s="500"/>
      <c r="I168" s="2"/>
      <c r="J168" s="2"/>
    </row>
    <row r="169" spans="1:10" s="221" customFormat="1" ht="18" customHeight="1">
      <c r="A169" s="973"/>
      <c r="B169" s="636"/>
      <c r="C169" s="232"/>
      <c r="D169" s="233"/>
      <c r="E169" s="239"/>
      <c r="F169" s="234"/>
      <c r="G169" s="235"/>
      <c r="H169" s="500"/>
      <c r="I169" s="2"/>
      <c r="J169" s="2"/>
    </row>
    <row r="170" spans="1:10" s="221" customFormat="1" ht="18" customHeight="1">
      <c r="A170" s="973"/>
      <c r="B170" s="636"/>
      <c r="C170" s="232"/>
      <c r="D170" s="233"/>
      <c r="E170" s="239"/>
      <c r="F170" s="234"/>
      <c r="G170" s="235"/>
      <c r="H170" s="500"/>
      <c r="I170" s="2"/>
      <c r="J170" s="2"/>
    </row>
    <row r="171" spans="1:10" s="221" customFormat="1" ht="18" customHeight="1">
      <c r="A171" s="973"/>
      <c r="B171" s="636"/>
      <c r="C171" s="232"/>
      <c r="D171" s="233"/>
      <c r="E171" s="239"/>
      <c r="F171" s="234"/>
      <c r="G171" s="235"/>
      <c r="H171" s="500"/>
      <c r="I171" s="2"/>
      <c r="J171" s="2"/>
    </row>
    <row r="172" spans="1:10" s="221" customFormat="1" ht="18" customHeight="1">
      <c r="A172" s="973"/>
      <c r="B172" s="636"/>
      <c r="C172" s="232"/>
      <c r="D172" s="233"/>
      <c r="E172" s="239"/>
      <c r="F172" s="234"/>
      <c r="G172" s="235"/>
      <c r="H172" s="500"/>
      <c r="I172" s="2"/>
      <c r="J172" s="2"/>
    </row>
    <row r="173" spans="1:10" s="221" customFormat="1" ht="18" customHeight="1">
      <c r="A173" s="973"/>
      <c r="B173" s="636"/>
      <c r="C173" s="232"/>
      <c r="D173" s="233"/>
      <c r="E173" s="239"/>
      <c r="F173" s="234"/>
      <c r="G173" s="235"/>
      <c r="H173" s="500"/>
      <c r="I173" s="2"/>
      <c r="J173" s="2"/>
    </row>
    <row r="174" spans="1:10" s="221" customFormat="1" ht="18" customHeight="1">
      <c r="A174" s="973"/>
      <c r="B174" s="636"/>
      <c r="C174" s="232"/>
      <c r="D174" s="233"/>
      <c r="E174" s="239"/>
      <c r="F174" s="234"/>
      <c r="G174" s="235"/>
      <c r="H174" s="500"/>
      <c r="I174" s="2"/>
      <c r="J174" s="2"/>
    </row>
    <row r="175" spans="1:10" s="221" customFormat="1" ht="18" customHeight="1">
      <c r="A175" s="973"/>
      <c r="B175" s="636"/>
      <c r="C175" s="232"/>
      <c r="D175" s="233"/>
      <c r="E175" s="239"/>
      <c r="F175" s="234"/>
      <c r="G175" s="235"/>
      <c r="H175" s="500"/>
      <c r="I175" s="2"/>
      <c r="J175" s="2"/>
    </row>
    <row r="176" spans="1:10" s="221" customFormat="1" ht="18" customHeight="1">
      <c r="A176" s="973"/>
      <c r="B176" s="636"/>
      <c r="C176" s="232"/>
      <c r="D176" s="233"/>
      <c r="E176" s="239"/>
      <c r="F176" s="234"/>
      <c r="G176" s="235"/>
      <c r="H176" s="500"/>
      <c r="I176" s="2"/>
      <c r="J176" s="2"/>
    </row>
    <row r="177" spans="1:10" s="221" customFormat="1" ht="18" customHeight="1">
      <c r="A177" s="973"/>
      <c r="B177" s="636"/>
      <c r="C177" s="232"/>
      <c r="D177" s="233"/>
      <c r="E177" s="239"/>
      <c r="F177" s="234"/>
      <c r="G177" s="235"/>
      <c r="H177" s="500"/>
      <c r="I177" s="2"/>
      <c r="J177" s="2"/>
    </row>
    <row r="178" spans="1:10" s="221" customFormat="1" ht="18" customHeight="1">
      <c r="A178" s="973"/>
      <c r="B178" s="636"/>
      <c r="C178" s="232"/>
      <c r="D178" s="233"/>
      <c r="E178" s="239"/>
      <c r="F178" s="234"/>
      <c r="G178" s="235"/>
      <c r="H178" s="500"/>
      <c r="I178" s="2"/>
      <c r="J178" s="2"/>
    </row>
    <row r="179" spans="1:10" s="221" customFormat="1" ht="18" customHeight="1">
      <c r="A179" s="973"/>
      <c r="B179" s="636"/>
      <c r="C179" s="232"/>
      <c r="D179" s="233"/>
      <c r="E179" s="239"/>
      <c r="F179" s="234"/>
      <c r="G179" s="235"/>
      <c r="H179" s="500"/>
      <c r="I179" s="2"/>
      <c r="J179" s="2"/>
    </row>
    <row r="180" spans="1:10" s="221" customFormat="1" ht="18" customHeight="1">
      <c r="A180" s="973"/>
      <c r="B180" s="636"/>
      <c r="C180" s="232"/>
      <c r="D180" s="233"/>
      <c r="E180" s="239"/>
      <c r="F180" s="234"/>
      <c r="G180" s="235"/>
      <c r="H180" s="500"/>
      <c r="I180" s="2"/>
      <c r="J180" s="2"/>
    </row>
    <row r="181" spans="1:10" s="221" customFormat="1" ht="18" customHeight="1">
      <c r="A181" s="973"/>
      <c r="B181" s="636"/>
      <c r="C181" s="232"/>
      <c r="D181" s="233"/>
      <c r="E181" s="239"/>
      <c r="F181" s="234"/>
      <c r="G181" s="235"/>
      <c r="H181" s="500"/>
      <c r="I181" s="2"/>
      <c r="J181" s="2"/>
    </row>
    <row r="182" spans="1:10" s="221" customFormat="1" ht="18" customHeight="1">
      <c r="A182" s="973"/>
      <c r="B182" s="636"/>
      <c r="C182" s="232"/>
      <c r="D182" s="233"/>
      <c r="E182" s="239"/>
      <c r="F182" s="234"/>
      <c r="G182" s="235"/>
      <c r="H182" s="500"/>
      <c r="I182" s="2"/>
      <c r="J182" s="2"/>
    </row>
    <row r="183" spans="1:10" s="221" customFormat="1" ht="18" customHeight="1">
      <c r="A183" s="973"/>
      <c r="B183" s="636"/>
      <c r="C183" s="232"/>
      <c r="D183" s="233"/>
      <c r="E183" s="239"/>
      <c r="F183" s="234"/>
      <c r="G183" s="235"/>
      <c r="H183" s="500"/>
      <c r="I183" s="2"/>
      <c r="J183" s="2"/>
    </row>
    <row r="184" spans="1:10" s="221" customFormat="1" ht="18" customHeight="1">
      <c r="A184" s="973"/>
      <c r="B184" s="636"/>
      <c r="C184" s="232"/>
      <c r="D184" s="233"/>
      <c r="E184" s="239"/>
      <c r="F184" s="234"/>
      <c r="G184" s="235"/>
      <c r="H184" s="500"/>
      <c r="I184" s="2"/>
      <c r="J184" s="2"/>
    </row>
    <row r="185" spans="1:10" s="221" customFormat="1" ht="18" customHeight="1">
      <c r="A185" s="973"/>
      <c r="B185" s="636"/>
      <c r="C185" s="232"/>
      <c r="D185" s="233"/>
      <c r="E185" s="239"/>
      <c r="F185" s="234"/>
      <c r="G185" s="235"/>
      <c r="H185" s="500"/>
      <c r="I185" s="2"/>
      <c r="J185" s="2"/>
    </row>
    <row r="186" spans="1:10" s="221" customFormat="1" ht="18" customHeight="1">
      <c r="A186" s="973"/>
      <c r="B186" s="636"/>
      <c r="C186" s="232"/>
      <c r="D186" s="233"/>
      <c r="E186" s="239"/>
      <c r="F186" s="234"/>
      <c r="G186" s="235"/>
      <c r="H186" s="500"/>
      <c r="I186" s="2"/>
      <c r="J186" s="2"/>
    </row>
    <row r="187" spans="1:10" s="221" customFormat="1" ht="18" customHeight="1">
      <c r="A187" s="973"/>
      <c r="B187" s="636"/>
      <c r="C187" s="232"/>
      <c r="D187" s="233"/>
      <c r="E187" s="239"/>
      <c r="F187" s="234"/>
      <c r="G187" s="235"/>
      <c r="H187" s="500"/>
      <c r="I187" s="2"/>
      <c r="J187" s="2"/>
    </row>
    <row r="188" spans="1:10" s="221" customFormat="1" ht="18" customHeight="1">
      <c r="A188" s="973"/>
      <c r="B188" s="636"/>
      <c r="C188" s="232"/>
      <c r="D188" s="233"/>
      <c r="E188" s="239"/>
      <c r="F188" s="234"/>
      <c r="G188" s="235"/>
      <c r="H188" s="500"/>
      <c r="I188" s="2"/>
      <c r="J188" s="2"/>
    </row>
    <row r="189" spans="1:10" s="221" customFormat="1" ht="18" customHeight="1">
      <c r="A189" s="973"/>
      <c r="B189" s="636"/>
      <c r="C189" s="232"/>
      <c r="D189" s="233"/>
      <c r="E189" s="239"/>
      <c r="F189" s="234"/>
      <c r="G189" s="235"/>
      <c r="H189" s="500"/>
      <c r="I189" s="2"/>
      <c r="J189" s="2"/>
    </row>
    <row r="190" spans="1:10" s="221" customFormat="1" ht="18" customHeight="1">
      <c r="A190" s="973"/>
      <c r="B190" s="636"/>
      <c r="C190" s="232"/>
      <c r="D190" s="233"/>
      <c r="E190" s="239"/>
      <c r="F190" s="234"/>
      <c r="G190" s="235"/>
      <c r="H190" s="500"/>
      <c r="I190" s="2"/>
      <c r="J190" s="2"/>
    </row>
    <row r="191" spans="1:10" s="221" customFormat="1" ht="18" customHeight="1">
      <c r="A191" s="973"/>
      <c r="B191" s="636"/>
      <c r="C191" s="232"/>
      <c r="D191" s="233"/>
      <c r="E191" s="239"/>
      <c r="F191" s="234"/>
      <c r="G191" s="235"/>
      <c r="H191" s="500"/>
      <c r="I191" s="2"/>
      <c r="J191" s="2"/>
    </row>
    <row r="192" spans="1:10" s="221" customFormat="1" ht="18" customHeight="1">
      <c r="A192" s="973"/>
      <c r="B192" s="636"/>
      <c r="C192" s="232"/>
      <c r="D192" s="233"/>
      <c r="E192" s="239"/>
      <c r="F192" s="234"/>
      <c r="G192" s="235"/>
      <c r="H192" s="500"/>
      <c r="I192" s="2"/>
      <c r="J192" s="2"/>
    </row>
    <row r="193" spans="1:10" s="221" customFormat="1" ht="18" customHeight="1">
      <c r="A193" s="973"/>
      <c r="B193" s="636"/>
      <c r="C193" s="232"/>
      <c r="D193" s="233"/>
      <c r="E193" s="239"/>
      <c r="F193" s="234"/>
      <c r="G193" s="235"/>
      <c r="H193" s="500"/>
      <c r="I193" s="2"/>
      <c r="J193" s="2"/>
    </row>
    <row r="194" spans="1:10" s="221" customFormat="1" ht="18" customHeight="1">
      <c r="A194" s="973"/>
      <c r="B194" s="636"/>
      <c r="C194" s="232"/>
      <c r="D194" s="233"/>
      <c r="E194" s="239"/>
      <c r="F194" s="234"/>
      <c r="G194" s="235"/>
      <c r="H194" s="500"/>
      <c r="I194" s="2"/>
      <c r="J194" s="2"/>
    </row>
    <row r="195" spans="1:10" s="221" customFormat="1" ht="18" customHeight="1">
      <c r="A195" s="973"/>
      <c r="B195" s="636"/>
      <c r="C195" s="232"/>
      <c r="D195" s="233"/>
      <c r="E195" s="239"/>
      <c r="F195" s="234"/>
      <c r="G195" s="235"/>
      <c r="H195" s="500"/>
      <c r="I195" s="2"/>
      <c r="J195" s="2"/>
    </row>
    <row r="196" spans="1:10" s="221" customFormat="1" ht="18" customHeight="1">
      <c r="A196" s="973"/>
      <c r="B196" s="636"/>
      <c r="C196" s="232"/>
      <c r="D196" s="233"/>
      <c r="E196" s="239"/>
      <c r="F196" s="234"/>
      <c r="G196" s="235"/>
      <c r="H196" s="500"/>
      <c r="I196" s="2"/>
      <c r="J196" s="2"/>
    </row>
    <row r="197" spans="1:10" s="221" customFormat="1" ht="18" customHeight="1">
      <c r="A197" s="973"/>
      <c r="B197" s="636"/>
      <c r="C197" s="232"/>
      <c r="D197" s="233"/>
      <c r="E197" s="239"/>
      <c r="F197" s="234"/>
      <c r="G197" s="235"/>
      <c r="H197" s="500"/>
      <c r="I197" s="2"/>
      <c r="J197" s="2"/>
    </row>
    <row r="198" spans="1:10" s="221" customFormat="1" ht="18" customHeight="1">
      <c r="A198" s="973"/>
      <c r="B198" s="636"/>
      <c r="C198" s="232"/>
      <c r="D198" s="233"/>
      <c r="E198" s="239"/>
      <c r="F198" s="234"/>
      <c r="G198" s="235"/>
      <c r="H198" s="500"/>
      <c r="I198" s="2"/>
      <c r="J198" s="2"/>
    </row>
    <row r="199" spans="1:10" s="221" customFormat="1" ht="18" customHeight="1">
      <c r="A199" s="973"/>
      <c r="B199" s="636"/>
      <c r="C199" s="232"/>
      <c r="D199" s="233"/>
      <c r="E199" s="239"/>
      <c r="F199" s="234"/>
      <c r="G199" s="235"/>
      <c r="H199" s="500"/>
      <c r="I199" s="2"/>
      <c r="J199" s="2"/>
    </row>
    <row r="200" spans="1:10" s="221" customFormat="1" ht="18" customHeight="1">
      <c r="A200" s="973"/>
      <c r="B200" s="636"/>
      <c r="C200" s="232"/>
      <c r="D200" s="233"/>
      <c r="E200" s="239"/>
      <c r="F200" s="234"/>
      <c r="G200" s="235"/>
      <c r="H200" s="500"/>
      <c r="I200" s="2"/>
      <c r="J200" s="2"/>
    </row>
    <row r="201" spans="1:10" s="221" customFormat="1" ht="18" customHeight="1">
      <c r="A201" s="973"/>
      <c r="B201" s="636"/>
      <c r="C201" s="232"/>
      <c r="D201" s="233"/>
      <c r="E201" s="239"/>
      <c r="F201" s="234"/>
      <c r="G201" s="235"/>
      <c r="H201" s="500"/>
      <c r="I201" s="2"/>
      <c r="J201" s="2"/>
    </row>
    <row r="202" spans="1:10" s="221" customFormat="1" ht="18" customHeight="1">
      <c r="A202" s="973"/>
      <c r="B202" s="636"/>
      <c r="C202" s="232"/>
      <c r="D202" s="233"/>
      <c r="E202" s="239"/>
      <c r="F202" s="234"/>
      <c r="G202" s="235"/>
      <c r="H202" s="500"/>
      <c r="I202" s="2"/>
      <c r="J202" s="2"/>
    </row>
    <row r="203" spans="1:10" s="221" customFormat="1" ht="18" customHeight="1">
      <c r="A203" s="973"/>
      <c r="B203" s="636"/>
      <c r="C203" s="232"/>
      <c r="D203" s="233"/>
      <c r="E203" s="239"/>
      <c r="F203" s="234"/>
      <c r="G203" s="235"/>
      <c r="H203" s="500"/>
      <c r="I203" s="2"/>
      <c r="J203" s="2"/>
    </row>
    <row r="204" spans="1:10" s="221" customFormat="1" ht="18" customHeight="1">
      <c r="A204" s="973"/>
      <c r="B204" s="636"/>
      <c r="C204" s="232"/>
      <c r="D204" s="233"/>
      <c r="E204" s="239"/>
      <c r="F204" s="234"/>
      <c r="G204" s="235"/>
      <c r="H204" s="500"/>
      <c r="I204" s="2"/>
      <c r="J204" s="2"/>
    </row>
    <row r="205" spans="1:10" s="221" customFormat="1" ht="18" customHeight="1">
      <c r="A205" s="973"/>
      <c r="B205" s="636"/>
      <c r="C205" s="232"/>
      <c r="D205" s="233"/>
      <c r="E205" s="239"/>
      <c r="F205" s="234"/>
      <c r="G205" s="235"/>
      <c r="H205" s="500"/>
      <c r="I205" s="2"/>
      <c r="J205" s="2"/>
    </row>
    <row r="206" spans="1:10" s="221" customFormat="1" ht="18" customHeight="1">
      <c r="A206" s="973"/>
      <c r="B206" s="636"/>
      <c r="C206" s="232"/>
      <c r="D206" s="233"/>
      <c r="E206" s="239"/>
      <c r="F206" s="234"/>
      <c r="G206" s="235"/>
      <c r="H206" s="500"/>
      <c r="I206" s="2"/>
      <c r="J206" s="2"/>
    </row>
    <row r="207" spans="1:10" s="221" customFormat="1" ht="18" customHeight="1">
      <c r="A207" s="973"/>
      <c r="B207" s="636"/>
      <c r="C207" s="232"/>
      <c r="D207" s="233"/>
      <c r="E207" s="239"/>
      <c r="F207" s="234"/>
      <c r="G207" s="235"/>
      <c r="H207" s="500"/>
      <c r="I207" s="2"/>
      <c r="J207" s="2"/>
    </row>
    <row r="208" spans="1:10" s="221" customFormat="1" ht="18" customHeight="1">
      <c r="A208" s="973"/>
      <c r="B208" s="636"/>
      <c r="C208" s="232"/>
      <c r="D208" s="233"/>
      <c r="E208" s="239"/>
      <c r="F208" s="234"/>
      <c r="G208" s="235"/>
      <c r="H208" s="500"/>
      <c r="I208" s="2"/>
      <c r="J208" s="2"/>
    </row>
    <row r="209" spans="1:10" s="221" customFormat="1" ht="18" customHeight="1">
      <c r="A209" s="973"/>
      <c r="B209" s="636"/>
      <c r="C209" s="232"/>
      <c r="D209" s="233"/>
      <c r="E209" s="239"/>
      <c r="F209" s="234"/>
      <c r="G209" s="235"/>
      <c r="H209" s="500"/>
      <c r="I209" s="2"/>
      <c r="J209" s="2"/>
    </row>
    <row r="210" spans="1:10" s="221" customFormat="1" ht="18" customHeight="1">
      <c r="A210" s="973"/>
      <c r="B210" s="636"/>
      <c r="C210" s="232"/>
      <c r="D210" s="233"/>
      <c r="E210" s="239"/>
      <c r="F210" s="234"/>
      <c r="G210" s="235"/>
      <c r="H210" s="500"/>
      <c r="I210" s="2"/>
      <c r="J210" s="2"/>
    </row>
    <row r="211" spans="1:10" s="221" customFormat="1" ht="18" customHeight="1">
      <c r="A211" s="973"/>
      <c r="B211" s="636"/>
      <c r="C211" s="232"/>
      <c r="D211" s="233"/>
      <c r="E211" s="239"/>
      <c r="F211" s="234"/>
      <c r="G211" s="235"/>
      <c r="H211" s="500"/>
      <c r="I211" s="2"/>
      <c r="J211" s="2"/>
    </row>
    <row r="212" spans="1:10" s="221" customFormat="1" ht="18" customHeight="1">
      <c r="A212" s="973"/>
      <c r="B212" s="636"/>
      <c r="C212" s="232"/>
      <c r="D212" s="233"/>
      <c r="E212" s="239"/>
      <c r="F212" s="234"/>
      <c r="G212" s="235"/>
      <c r="H212" s="500"/>
      <c r="I212" s="2"/>
      <c r="J212" s="2"/>
    </row>
    <row r="213" spans="1:10" s="221" customFormat="1" ht="18" customHeight="1">
      <c r="A213" s="973"/>
      <c r="B213" s="636"/>
      <c r="C213" s="232"/>
      <c r="D213" s="233"/>
      <c r="E213" s="239"/>
      <c r="F213" s="234"/>
      <c r="G213" s="235"/>
      <c r="H213" s="500"/>
      <c r="I213" s="2"/>
      <c r="J213" s="2"/>
    </row>
    <row r="214" spans="1:10" s="221" customFormat="1" ht="18" customHeight="1">
      <c r="A214" s="973"/>
      <c r="B214" s="636"/>
      <c r="C214" s="232"/>
      <c r="D214" s="233"/>
      <c r="E214" s="239"/>
      <c r="F214" s="234"/>
      <c r="G214" s="235"/>
      <c r="H214" s="500"/>
      <c r="I214" s="2"/>
      <c r="J214" s="2"/>
    </row>
    <row r="215" spans="1:10" s="221" customFormat="1" ht="18" customHeight="1">
      <c r="A215" s="973"/>
      <c r="B215" s="636"/>
      <c r="C215" s="232"/>
      <c r="D215" s="233"/>
      <c r="E215" s="239"/>
      <c r="F215" s="234"/>
      <c r="G215" s="235"/>
      <c r="H215" s="500"/>
      <c r="I215" s="2"/>
      <c r="J215" s="2"/>
    </row>
    <row r="216" spans="1:10" s="221" customFormat="1" ht="18" customHeight="1">
      <c r="A216" s="973"/>
      <c r="B216" s="636"/>
      <c r="C216" s="232"/>
      <c r="D216" s="233"/>
      <c r="E216" s="239"/>
      <c r="F216" s="234"/>
      <c r="G216" s="235"/>
      <c r="H216" s="500"/>
      <c r="I216" s="2"/>
      <c r="J216" s="2"/>
    </row>
    <row r="217" spans="1:10" s="221" customFormat="1" ht="18" customHeight="1">
      <c r="A217" s="973"/>
      <c r="B217" s="636"/>
      <c r="C217" s="232"/>
      <c r="D217" s="233"/>
      <c r="E217" s="239"/>
      <c r="F217" s="234"/>
      <c r="G217" s="235"/>
      <c r="H217" s="500"/>
      <c r="I217" s="2"/>
      <c r="J217" s="2"/>
    </row>
    <row r="218" spans="1:10" s="221" customFormat="1" ht="18" customHeight="1">
      <c r="A218" s="973"/>
      <c r="B218" s="636"/>
      <c r="C218" s="232"/>
      <c r="D218" s="233"/>
      <c r="E218" s="239"/>
      <c r="F218" s="234"/>
      <c r="G218" s="235"/>
      <c r="H218" s="500"/>
      <c r="I218" s="2"/>
      <c r="J218" s="2"/>
    </row>
    <row r="219" spans="1:10" s="221" customFormat="1" ht="18" customHeight="1">
      <c r="A219" s="973"/>
      <c r="B219" s="636"/>
      <c r="C219" s="232"/>
      <c r="D219" s="233"/>
      <c r="E219" s="239"/>
      <c r="F219" s="234"/>
      <c r="G219" s="235"/>
      <c r="H219" s="500"/>
      <c r="I219" s="2"/>
      <c r="J219" s="2"/>
    </row>
    <row r="220" spans="1:10" s="221" customFormat="1" ht="18" customHeight="1">
      <c r="A220" s="973"/>
      <c r="B220" s="636"/>
      <c r="C220" s="232"/>
      <c r="D220" s="233"/>
      <c r="E220" s="239"/>
      <c r="F220" s="234"/>
      <c r="G220" s="235"/>
      <c r="H220" s="500"/>
      <c r="I220" s="2"/>
      <c r="J220" s="2"/>
    </row>
    <row r="221" spans="1:10" s="221" customFormat="1" ht="18" customHeight="1">
      <c r="A221" s="973"/>
      <c r="B221" s="636"/>
      <c r="C221" s="232"/>
      <c r="D221" s="233"/>
      <c r="E221" s="239"/>
      <c r="F221" s="234"/>
      <c r="G221" s="235"/>
      <c r="H221" s="500"/>
      <c r="I221" s="2"/>
      <c r="J221" s="2"/>
    </row>
    <row r="222" spans="1:10" s="221" customFormat="1" ht="18" customHeight="1">
      <c r="A222" s="973"/>
      <c r="B222" s="636"/>
      <c r="C222" s="232"/>
      <c r="D222" s="233"/>
      <c r="E222" s="239"/>
      <c r="F222" s="234"/>
      <c r="G222" s="235"/>
      <c r="H222" s="500"/>
      <c r="I222" s="2"/>
      <c r="J222" s="2"/>
    </row>
    <row r="223" spans="1:10" s="221" customFormat="1" ht="18" customHeight="1">
      <c r="A223" s="973"/>
      <c r="B223" s="636"/>
      <c r="C223" s="232"/>
      <c r="D223" s="233"/>
      <c r="E223" s="239"/>
      <c r="F223" s="234"/>
      <c r="G223" s="235"/>
      <c r="H223" s="500"/>
      <c r="I223" s="2"/>
      <c r="J223" s="2"/>
    </row>
    <row r="224" spans="1:10" s="221" customFormat="1" ht="18" customHeight="1">
      <c r="A224" s="973"/>
      <c r="B224" s="636"/>
      <c r="C224" s="232"/>
      <c r="D224" s="233"/>
      <c r="E224" s="239"/>
      <c r="F224" s="234"/>
      <c r="G224" s="235"/>
      <c r="H224" s="500"/>
      <c r="I224" s="2"/>
      <c r="J224" s="2"/>
    </row>
    <row r="225" spans="1:10" s="221" customFormat="1" ht="18" customHeight="1">
      <c r="A225" s="973"/>
      <c r="B225" s="636"/>
      <c r="C225" s="232"/>
      <c r="D225" s="233"/>
      <c r="E225" s="239"/>
      <c r="F225" s="234"/>
      <c r="G225" s="235"/>
      <c r="H225" s="500"/>
      <c r="I225" s="2"/>
      <c r="J225" s="2"/>
    </row>
    <row r="226" spans="1:10" s="221" customFormat="1" ht="18" customHeight="1">
      <c r="A226" s="973"/>
      <c r="B226" s="636"/>
      <c r="C226" s="232"/>
      <c r="D226" s="233"/>
      <c r="E226" s="239"/>
      <c r="F226" s="234"/>
      <c r="G226" s="235"/>
      <c r="H226" s="500"/>
      <c r="I226" s="2"/>
      <c r="J226" s="2"/>
    </row>
    <row r="227" spans="1:10" s="221" customFormat="1" ht="18" customHeight="1">
      <c r="A227" s="973"/>
      <c r="B227" s="636"/>
      <c r="C227" s="232"/>
      <c r="D227" s="233"/>
      <c r="E227" s="239"/>
      <c r="F227" s="234"/>
      <c r="G227" s="235"/>
      <c r="H227" s="500"/>
      <c r="I227" s="2"/>
      <c r="J227" s="2"/>
    </row>
    <row r="228" spans="1:10" s="221" customFormat="1" ht="15.95" customHeight="1">
      <c r="A228" s="973"/>
      <c r="B228" s="636"/>
      <c r="C228" s="232"/>
      <c r="D228" s="233"/>
      <c r="E228" s="239"/>
      <c r="F228" s="234"/>
      <c r="G228" s="235"/>
      <c r="H228" s="500"/>
      <c r="I228" s="2"/>
      <c r="J228" s="2"/>
    </row>
    <row r="229" spans="1:10" s="221" customFormat="1" ht="15.95" customHeight="1">
      <c r="A229" s="973"/>
      <c r="B229" s="636"/>
      <c r="C229" s="232"/>
      <c r="D229" s="233"/>
      <c r="E229" s="239"/>
      <c r="F229" s="234"/>
      <c r="G229" s="235"/>
      <c r="H229" s="500"/>
      <c r="I229" s="2"/>
      <c r="J229" s="2"/>
    </row>
    <row r="230" spans="1:10" s="221" customFormat="1" ht="15.95" customHeight="1">
      <c r="A230" s="973"/>
      <c r="B230" s="636"/>
      <c r="C230" s="232"/>
      <c r="D230" s="233"/>
      <c r="E230" s="239"/>
      <c r="F230" s="234"/>
      <c r="G230" s="235"/>
      <c r="H230" s="500"/>
      <c r="I230" s="2"/>
      <c r="J230" s="2"/>
    </row>
    <row r="231" spans="1:10" s="221" customFormat="1" ht="15.95" customHeight="1">
      <c r="A231" s="973"/>
      <c r="B231" s="636"/>
      <c r="C231" s="232"/>
      <c r="D231" s="233"/>
      <c r="E231" s="239"/>
      <c r="F231" s="234"/>
      <c r="G231" s="235"/>
      <c r="H231" s="500"/>
      <c r="I231" s="2"/>
      <c r="J231" s="2"/>
    </row>
    <row r="232" spans="1:10" s="221" customFormat="1" ht="15.95" customHeight="1">
      <c r="A232" s="973"/>
      <c r="B232" s="636"/>
      <c r="C232" s="232"/>
      <c r="D232" s="233"/>
      <c r="E232" s="239"/>
      <c r="F232" s="234"/>
      <c r="G232" s="235"/>
      <c r="H232" s="500"/>
      <c r="I232" s="2"/>
      <c r="J232" s="2"/>
    </row>
    <row r="233" spans="1:10" s="221" customFormat="1" ht="15.95" customHeight="1">
      <c r="A233" s="973"/>
      <c r="B233" s="636"/>
      <c r="C233" s="232"/>
      <c r="D233" s="233"/>
      <c r="E233" s="239"/>
      <c r="F233" s="234"/>
      <c r="G233" s="235"/>
      <c r="H233" s="500"/>
      <c r="I233" s="2"/>
      <c r="J233" s="2"/>
    </row>
    <row r="234" spans="1:10" s="221" customFormat="1" ht="15.95" customHeight="1">
      <c r="A234" s="973"/>
      <c r="B234" s="636"/>
      <c r="C234" s="232"/>
      <c r="D234" s="233"/>
      <c r="E234" s="239"/>
      <c r="F234" s="234"/>
      <c r="G234" s="235"/>
      <c r="H234" s="500"/>
      <c r="I234" s="2"/>
      <c r="J234" s="2"/>
    </row>
    <row r="235" spans="1:10" s="221" customFormat="1" ht="15.95" customHeight="1">
      <c r="A235" s="973"/>
      <c r="B235" s="636"/>
      <c r="C235" s="232"/>
      <c r="D235" s="233"/>
      <c r="E235" s="239"/>
      <c r="F235" s="234"/>
      <c r="G235" s="235"/>
      <c r="H235" s="500"/>
      <c r="I235" s="2"/>
      <c r="J235" s="2"/>
    </row>
    <row r="236" spans="1:10" s="221" customFormat="1" ht="15.95" customHeight="1">
      <c r="A236" s="973"/>
      <c r="B236" s="636"/>
      <c r="C236" s="232"/>
      <c r="D236" s="233"/>
      <c r="E236" s="239"/>
      <c r="F236" s="234"/>
      <c r="G236" s="235"/>
      <c r="H236" s="500"/>
      <c r="I236" s="2"/>
      <c r="J236" s="2"/>
    </row>
    <row r="237" spans="1:10" s="221" customFormat="1" ht="15.95" customHeight="1">
      <c r="A237" s="973"/>
      <c r="B237" s="636"/>
      <c r="C237" s="232"/>
      <c r="D237" s="233"/>
      <c r="E237" s="239"/>
      <c r="F237" s="234"/>
      <c r="G237" s="235"/>
      <c r="H237" s="500"/>
      <c r="I237" s="2"/>
      <c r="J237" s="2"/>
    </row>
    <row r="238" spans="1:10" s="221" customFormat="1" ht="15.95" customHeight="1">
      <c r="A238" s="973"/>
      <c r="B238" s="636"/>
      <c r="C238" s="232"/>
      <c r="D238" s="233"/>
      <c r="E238" s="239"/>
      <c r="F238" s="234"/>
      <c r="G238" s="235"/>
      <c r="H238" s="500"/>
      <c r="I238" s="2"/>
      <c r="J238" s="2"/>
    </row>
    <row r="239" spans="1:10" s="221" customFormat="1" ht="15.95" customHeight="1">
      <c r="A239" s="973"/>
      <c r="B239" s="636"/>
      <c r="C239" s="232"/>
      <c r="D239" s="233"/>
      <c r="E239" s="239"/>
      <c r="F239" s="234"/>
      <c r="G239" s="235"/>
      <c r="H239" s="500"/>
      <c r="I239" s="2"/>
      <c r="J239" s="2"/>
    </row>
    <row r="240" spans="1:10" s="221" customFormat="1" ht="15.95" customHeight="1">
      <c r="A240" s="973"/>
      <c r="B240" s="636"/>
      <c r="C240" s="232"/>
      <c r="D240" s="233"/>
      <c r="E240" s="239"/>
      <c r="F240" s="234"/>
      <c r="G240" s="235"/>
      <c r="H240" s="500"/>
      <c r="I240" s="2"/>
      <c r="J240" s="2"/>
    </row>
    <row r="241" spans="1:10" s="221" customFormat="1" ht="15.95" customHeight="1">
      <c r="A241" s="973"/>
      <c r="B241" s="636"/>
      <c r="C241" s="232"/>
      <c r="D241" s="233"/>
      <c r="E241" s="239"/>
      <c r="F241" s="234"/>
      <c r="G241" s="235"/>
      <c r="H241" s="500"/>
      <c r="I241" s="2"/>
      <c r="J241" s="2"/>
    </row>
    <row r="242" spans="1:10" s="221" customFormat="1" ht="15.95" customHeight="1">
      <c r="A242" s="973"/>
      <c r="B242" s="636"/>
      <c r="C242" s="232"/>
      <c r="D242" s="233"/>
      <c r="E242" s="239"/>
      <c r="F242" s="234"/>
      <c r="G242" s="235"/>
      <c r="H242" s="500"/>
      <c r="I242" s="2"/>
      <c r="J242" s="2"/>
    </row>
    <row r="243" spans="1:10" s="221" customFormat="1" ht="15.95" customHeight="1">
      <c r="A243" s="973"/>
      <c r="B243" s="636"/>
      <c r="C243" s="232"/>
      <c r="D243" s="233"/>
      <c r="E243" s="239"/>
      <c r="F243" s="234"/>
      <c r="G243" s="235"/>
      <c r="H243" s="500"/>
      <c r="I243" s="2"/>
      <c r="J243" s="2"/>
    </row>
    <row r="244" spans="1:10" s="221" customFormat="1" ht="15.95" customHeight="1">
      <c r="A244" s="973"/>
      <c r="B244" s="636"/>
      <c r="C244" s="232"/>
      <c r="D244" s="233"/>
      <c r="E244" s="239"/>
      <c r="F244" s="234"/>
      <c r="G244" s="235"/>
      <c r="H244" s="500"/>
      <c r="I244" s="2"/>
      <c r="J244" s="2"/>
    </row>
    <row r="245" spans="1:10" s="221" customFormat="1" ht="15.95" customHeight="1">
      <c r="A245" s="973"/>
      <c r="B245" s="636"/>
      <c r="C245" s="232"/>
      <c r="D245" s="233"/>
      <c r="E245" s="239"/>
      <c r="F245" s="234"/>
      <c r="G245" s="235"/>
      <c r="H245" s="500"/>
      <c r="I245" s="2"/>
      <c r="J245" s="2"/>
    </row>
    <row r="246" spans="1:10" s="221" customFormat="1" ht="15.95" customHeight="1">
      <c r="A246" s="973"/>
      <c r="B246" s="636"/>
      <c r="C246" s="232"/>
      <c r="D246" s="233"/>
      <c r="E246" s="239"/>
      <c r="F246" s="234"/>
      <c r="G246" s="235"/>
      <c r="H246" s="500"/>
      <c r="I246" s="2"/>
      <c r="J246" s="2"/>
    </row>
    <row r="247" spans="1:10" s="221" customFormat="1" ht="15.95" customHeight="1">
      <c r="A247" s="973"/>
      <c r="B247" s="636"/>
      <c r="C247" s="232"/>
      <c r="D247" s="233"/>
      <c r="E247" s="239"/>
      <c r="F247" s="234"/>
      <c r="G247" s="235"/>
      <c r="H247" s="500"/>
      <c r="I247" s="2"/>
      <c r="J247" s="2"/>
    </row>
    <row r="248" spans="1:10" s="221" customFormat="1" ht="15.95" customHeight="1">
      <c r="A248" s="973"/>
      <c r="B248" s="636"/>
      <c r="C248" s="232"/>
      <c r="D248" s="233"/>
      <c r="E248" s="239"/>
      <c r="F248" s="234"/>
      <c r="G248" s="235"/>
      <c r="H248" s="500"/>
      <c r="I248" s="2"/>
      <c r="J248" s="2"/>
    </row>
    <row r="249" spans="1:10" s="221" customFormat="1" ht="15.95" customHeight="1">
      <c r="A249" s="973"/>
      <c r="B249" s="636"/>
      <c r="C249" s="232"/>
      <c r="D249" s="233"/>
      <c r="E249" s="239"/>
      <c r="F249" s="234"/>
      <c r="G249" s="235"/>
      <c r="H249" s="500"/>
      <c r="I249" s="2"/>
      <c r="J249" s="2"/>
    </row>
    <row r="250" spans="1:10" s="221" customFormat="1" ht="15.95" customHeight="1">
      <c r="A250" s="973"/>
      <c r="B250" s="636"/>
      <c r="C250" s="232"/>
      <c r="D250" s="233"/>
      <c r="E250" s="239"/>
      <c r="F250" s="234"/>
      <c r="G250" s="235"/>
      <c r="H250" s="500"/>
      <c r="I250" s="2"/>
      <c r="J250" s="2"/>
    </row>
    <row r="251" spans="1:10" s="221" customFormat="1" ht="15.95" customHeight="1">
      <c r="A251" s="973"/>
      <c r="B251" s="636"/>
      <c r="C251" s="232"/>
      <c r="D251" s="233"/>
      <c r="E251" s="239"/>
      <c r="F251" s="234"/>
      <c r="G251" s="235"/>
      <c r="H251" s="500"/>
      <c r="I251" s="2"/>
      <c r="J251" s="2"/>
    </row>
    <row r="252" spans="1:10" s="221" customFormat="1" ht="15.95" customHeight="1">
      <c r="A252" s="973"/>
      <c r="B252" s="636"/>
      <c r="C252" s="232"/>
      <c r="D252" s="233"/>
      <c r="E252" s="239"/>
      <c r="F252" s="234"/>
      <c r="G252" s="235"/>
      <c r="H252" s="500"/>
      <c r="I252" s="2"/>
      <c r="J252" s="2"/>
    </row>
    <row r="253" spans="1:10" s="221" customFormat="1" ht="15.95" customHeight="1">
      <c r="A253" s="973"/>
      <c r="B253" s="636"/>
      <c r="C253" s="232"/>
      <c r="D253" s="233"/>
      <c r="E253" s="239"/>
      <c r="F253" s="234"/>
      <c r="G253" s="235"/>
      <c r="H253" s="500"/>
      <c r="I253" s="2"/>
      <c r="J253" s="2"/>
    </row>
    <row r="254" spans="1:10" s="221" customFormat="1" ht="15.95" customHeight="1">
      <c r="A254" s="973"/>
      <c r="B254" s="636"/>
      <c r="C254" s="232"/>
      <c r="D254" s="233"/>
      <c r="E254" s="239"/>
      <c r="F254" s="234"/>
      <c r="G254" s="235"/>
      <c r="H254" s="500"/>
      <c r="I254" s="2"/>
      <c r="J254" s="2"/>
    </row>
    <row r="255" spans="1:10" s="221" customFormat="1" ht="15.95" customHeight="1">
      <c r="A255" s="973"/>
      <c r="B255" s="636"/>
      <c r="C255" s="232"/>
      <c r="D255" s="233"/>
      <c r="E255" s="239"/>
      <c r="F255" s="234"/>
      <c r="G255" s="235"/>
      <c r="H255" s="500"/>
      <c r="I255" s="2"/>
      <c r="J255" s="2"/>
    </row>
    <row r="256" spans="1:10" s="221" customFormat="1" ht="15.95" customHeight="1">
      <c r="A256" s="973"/>
      <c r="B256" s="636"/>
      <c r="C256" s="232"/>
      <c r="D256" s="233"/>
      <c r="E256" s="239"/>
      <c r="F256" s="234"/>
      <c r="G256" s="235"/>
      <c r="H256" s="500"/>
      <c r="I256" s="2"/>
      <c r="J256" s="2"/>
    </row>
    <row r="257" spans="1:10" s="221" customFormat="1" ht="15.95" customHeight="1">
      <c r="A257" s="973"/>
      <c r="B257" s="636"/>
      <c r="C257" s="232"/>
      <c r="D257" s="233"/>
      <c r="E257" s="239"/>
      <c r="F257" s="234"/>
      <c r="G257" s="235"/>
      <c r="H257" s="500"/>
      <c r="I257" s="2"/>
      <c r="J257" s="2"/>
    </row>
    <row r="258" spans="1:10" s="221" customFormat="1" ht="15.95" customHeight="1">
      <c r="A258" s="973"/>
      <c r="B258" s="636"/>
      <c r="C258" s="232"/>
      <c r="D258" s="233"/>
      <c r="E258" s="239"/>
      <c r="F258" s="234"/>
      <c r="G258" s="235"/>
      <c r="H258" s="500"/>
      <c r="I258" s="2"/>
      <c r="J258" s="2"/>
    </row>
    <row r="259" spans="1:10" s="221" customFormat="1" ht="15.95" customHeight="1">
      <c r="A259" s="973"/>
      <c r="B259" s="636"/>
      <c r="C259" s="232"/>
      <c r="D259" s="233"/>
      <c r="E259" s="239"/>
      <c r="F259" s="234"/>
      <c r="G259" s="235"/>
      <c r="H259" s="500"/>
      <c r="I259" s="2"/>
      <c r="J259" s="2"/>
    </row>
    <row r="260" spans="1:10" s="221" customFormat="1" ht="15.95" customHeight="1">
      <c r="A260" s="973"/>
      <c r="B260" s="636"/>
      <c r="C260" s="232"/>
      <c r="D260" s="233"/>
      <c r="E260" s="239"/>
      <c r="F260" s="234"/>
      <c r="G260" s="235"/>
      <c r="H260" s="500"/>
      <c r="I260" s="2"/>
      <c r="J260" s="2"/>
    </row>
    <row r="261" spans="1:10" s="221" customFormat="1" ht="15.95" customHeight="1">
      <c r="A261" s="973"/>
      <c r="B261" s="636"/>
      <c r="C261" s="232"/>
      <c r="D261" s="233"/>
      <c r="E261" s="239"/>
      <c r="F261" s="234"/>
      <c r="G261" s="235"/>
      <c r="H261" s="500"/>
      <c r="I261" s="2"/>
      <c r="J261" s="2"/>
    </row>
    <row r="262" spans="1:10" s="221" customFormat="1" ht="15.95" customHeight="1">
      <c r="A262" s="973"/>
      <c r="B262" s="636"/>
      <c r="C262" s="232"/>
      <c r="D262" s="233"/>
      <c r="E262" s="239"/>
      <c r="F262" s="234"/>
      <c r="G262" s="235"/>
      <c r="H262" s="500"/>
      <c r="I262" s="2"/>
      <c r="J262" s="2"/>
    </row>
    <row r="263" spans="1:10" s="221" customFormat="1" ht="15.95" customHeight="1">
      <c r="A263" s="973"/>
      <c r="B263" s="636"/>
      <c r="C263" s="232"/>
      <c r="D263" s="233"/>
      <c r="E263" s="239"/>
      <c r="F263" s="234"/>
      <c r="G263" s="235"/>
      <c r="H263" s="500"/>
      <c r="I263" s="2"/>
      <c r="J263" s="2"/>
    </row>
    <row r="264" spans="1:10" s="221" customFormat="1" ht="15.95" customHeight="1">
      <c r="A264" s="973"/>
      <c r="B264" s="636"/>
      <c r="C264" s="232"/>
      <c r="D264" s="233"/>
      <c r="E264" s="239"/>
      <c r="F264" s="234"/>
      <c r="G264" s="235"/>
      <c r="H264" s="500"/>
      <c r="I264" s="2"/>
      <c r="J264" s="2"/>
    </row>
    <row r="265" spans="1:10" s="221" customFormat="1" ht="15.95" customHeight="1">
      <c r="A265" s="973"/>
      <c r="B265" s="636"/>
      <c r="C265" s="232"/>
      <c r="D265" s="233"/>
      <c r="E265" s="239"/>
      <c r="F265" s="234"/>
      <c r="G265" s="235"/>
      <c r="H265" s="500"/>
      <c r="I265" s="2"/>
      <c r="J265" s="2"/>
    </row>
    <row r="266" spans="1:10" s="221" customFormat="1" ht="15.95" customHeight="1">
      <c r="A266" s="973"/>
      <c r="B266" s="636"/>
      <c r="C266" s="232"/>
      <c r="D266" s="233"/>
      <c r="E266" s="239"/>
      <c r="F266" s="234"/>
      <c r="G266" s="235"/>
      <c r="H266" s="500"/>
      <c r="I266" s="2"/>
      <c r="J266" s="2"/>
    </row>
    <row r="267" spans="1:10" s="221" customFormat="1" ht="15.95" customHeight="1">
      <c r="A267" s="973"/>
      <c r="B267" s="636"/>
      <c r="C267" s="232"/>
      <c r="D267" s="233"/>
      <c r="E267" s="239"/>
      <c r="F267" s="234"/>
      <c r="G267" s="235"/>
      <c r="H267" s="500"/>
      <c r="I267" s="2"/>
      <c r="J267" s="2"/>
    </row>
    <row r="268" spans="1:10" s="221" customFormat="1" ht="15.95" customHeight="1">
      <c r="A268" s="973"/>
      <c r="B268" s="636"/>
      <c r="C268" s="232"/>
      <c r="D268" s="233"/>
      <c r="E268" s="239"/>
      <c r="F268" s="234"/>
      <c r="G268" s="235"/>
      <c r="H268" s="500"/>
      <c r="I268" s="2"/>
      <c r="J268" s="2"/>
    </row>
    <row r="269" spans="1:10" s="221" customFormat="1" ht="15.95" customHeight="1">
      <c r="A269" s="973"/>
      <c r="B269" s="636"/>
      <c r="C269" s="232"/>
      <c r="D269" s="233"/>
      <c r="E269" s="239"/>
      <c r="F269" s="234"/>
      <c r="G269" s="235"/>
      <c r="H269" s="500"/>
      <c r="I269" s="2"/>
      <c r="J269" s="2"/>
    </row>
    <row r="270" spans="1:10" s="221" customFormat="1" ht="15.95" customHeight="1">
      <c r="A270" s="973"/>
      <c r="B270" s="636"/>
      <c r="C270" s="232"/>
      <c r="D270" s="233"/>
      <c r="E270" s="239"/>
      <c r="F270" s="234"/>
      <c r="G270" s="235"/>
      <c r="H270" s="500"/>
      <c r="I270" s="2"/>
      <c r="J270" s="2"/>
    </row>
    <row r="271" spans="1:10" s="221" customFormat="1" ht="15.95" customHeight="1">
      <c r="A271" s="973"/>
      <c r="B271" s="636"/>
      <c r="C271" s="232"/>
      <c r="D271" s="233"/>
      <c r="E271" s="239"/>
      <c r="F271" s="234"/>
      <c r="G271" s="235"/>
      <c r="H271" s="500"/>
      <c r="I271" s="2"/>
      <c r="J271" s="2"/>
    </row>
    <row r="272" spans="1:10" s="221" customFormat="1" ht="15.95" customHeight="1">
      <c r="A272" s="973"/>
      <c r="B272" s="636"/>
      <c r="C272" s="232"/>
      <c r="D272" s="233"/>
      <c r="E272" s="239"/>
      <c r="F272" s="234"/>
      <c r="G272" s="235"/>
      <c r="H272" s="500"/>
      <c r="I272" s="2"/>
      <c r="J272" s="2"/>
    </row>
    <row r="273" spans="1:10" s="221" customFormat="1" ht="15.95" customHeight="1">
      <c r="A273" s="973"/>
      <c r="B273" s="636"/>
      <c r="C273" s="232"/>
      <c r="D273" s="233"/>
      <c r="E273" s="239"/>
      <c r="F273" s="234"/>
      <c r="G273" s="235"/>
      <c r="H273" s="500"/>
      <c r="I273" s="2"/>
      <c r="J273" s="2"/>
    </row>
    <row r="274" spans="1:10" s="221" customFormat="1" ht="15.95" customHeight="1">
      <c r="A274" s="973"/>
      <c r="B274" s="636"/>
      <c r="C274" s="232"/>
      <c r="D274" s="233"/>
      <c r="E274" s="239"/>
      <c r="F274" s="234"/>
      <c r="G274" s="235"/>
      <c r="H274" s="500"/>
      <c r="I274" s="2"/>
      <c r="J274" s="2"/>
    </row>
    <row r="275" spans="1:10" s="221" customFormat="1" ht="15.95" customHeight="1">
      <c r="A275" s="973"/>
      <c r="B275" s="636"/>
      <c r="C275" s="232"/>
      <c r="D275" s="233"/>
      <c r="E275" s="239"/>
      <c r="F275" s="234"/>
      <c r="G275" s="235"/>
      <c r="H275" s="500"/>
      <c r="I275" s="2"/>
      <c r="J275" s="2"/>
    </row>
    <row r="276" spans="1:10" s="221" customFormat="1" ht="15.95" customHeight="1">
      <c r="A276" s="973"/>
      <c r="B276" s="636"/>
      <c r="C276" s="232"/>
      <c r="D276" s="233"/>
      <c r="E276" s="239"/>
      <c r="F276" s="234"/>
      <c r="G276" s="235"/>
      <c r="H276" s="500"/>
      <c r="I276" s="2"/>
      <c r="J276" s="2"/>
    </row>
    <row r="277" spans="1:10" s="221" customFormat="1" ht="15.95" customHeight="1">
      <c r="A277" s="973"/>
      <c r="B277" s="636"/>
      <c r="C277" s="232"/>
      <c r="D277" s="233"/>
      <c r="E277" s="239"/>
      <c r="F277" s="234"/>
      <c r="G277" s="235"/>
      <c r="H277" s="500"/>
      <c r="I277" s="2"/>
      <c r="J277" s="2"/>
    </row>
    <row r="278" spans="1:10" s="221" customFormat="1" ht="15.95" customHeight="1">
      <c r="A278" s="973"/>
      <c r="B278" s="636"/>
      <c r="C278" s="232"/>
      <c r="D278" s="233"/>
      <c r="E278" s="239"/>
      <c r="F278" s="234"/>
      <c r="G278" s="235"/>
      <c r="H278" s="500"/>
      <c r="I278" s="2"/>
      <c r="J278" s="2"/>
    </row>
    <row r="279" spans="1:10" s="221" customFormat="1" ht="15.95" customHeight="1">
      <c r="A279" s="973"/>
      <c r="B279" s="636"/>
      <c r="C279" s="232"/>
      <c r="D279" s="233"/>
      <c r="E279" s="239"/>
      <c r="F279" s="234"/>
      <c r="G279" s="235"/>
      <c r="H279" s="500"/>
      <c r="I279" s="2"/>
      <c r="J279" s="2"/>
    </row>
    <row r="280" spans="1:10" s="221" customFormat="1" ht="15.95" customHeight="1">
      <c r="A280" s="973"/>
      <c r="B280" s="636"/>
      <c r="C280" s="232"/>
      <c r="D280" s="233"/>
      <c r="E280" s="239"/>
      <c r="F280" s="234"/>
      <c r="G280" s="235"/>
      <c r="H280" s="500"/>
      <c r="I280" s="2"/>
      <c r="J280" s="2"/>
    </row>
    <row r="281" spans="1:10" s="221" customFormat="1" ht="15.95" customHeight="1">
      <c r="A281" s="973"/>
      <c r="B281" s="636"/>
      <c r="C281" s="232"/>
      <c r="D281" s="233"/>
      <c r="E281" s="239"/>
      <c r="F281" s="234"/>
      <c r="G281" s="235"/>
      <c r="H281" s="500"/>
      <c r="I281" s="2"/>
      <c r="J281" s="2"/>
    </row>
    <row r="282" spans="1:10" s="221" customFormat="1" ht="15.95" customHeight="1">
      <c r="A282" s="973"/>
      <c r="B282" s="636"/>
      <c r="C282" s="232"/>
      <c r="D282" s="233"/>
      <c r="E282" s="239"/>
      <c r="F282" s="234"/>
      <c r="G282" s="235"/>
      <c r="H282" s="500"/>
      <c r="I282" s="2"/>
      <c r="J282" s="2"/>
    </row>
    <row r="283" spans="1:10" s="221" customFormat="1" ht="15.95" customHeight="1">
      <c r="A283" s="973"/>
      <c r="B283" s="636"/>
      <c r="C283" s="232"/>
      <c r="D283" s="233"/>
      <c r="E283" s="239"/>
      <c r="F283" s="234"/>
      <c r="G283" s="235"/>
      <c r="H283" s="500"/>
      <c r="I283" s="2"/>
      <c r="J283" s="2"/>
    </row>
    <row r="284" spans="1:10" s="221" customFormat="1" ht="15.95" customHeight="1">
      <c r="A284" s="973"/>
      <c r="B284" s="636"/>
      <c r="C284" s="232"/>
      <c r="D284" s="233"/>
      <c r="E284" s="239"/>
      <c r="F284" s="234"/>
      <c r="G284" s="235"/>
      <c r="H284" s="500"/>
      <c r="I284" s="2"/>
      <c r="J284" s="2"/>
    </row>
    <row r="285" spans="1:10" s="221" customFormat="1" ht="15.95" customHeight="1">
      <c r="A285" s="973"/>
      <c r="B285" s="636"/>
      <c r="C285" s="232"/>
      <c r="D285" s="233"/>
      <c r="E285" s="239"/>
      <c r="F285" s="234"/>
      <c r="G285" s="235"/>
      <c r="H285" s="500"/>
      <c r="I285" s="2"/>
      <c r="J285" s="2"/>
    </row>
    <row r="286" spans="1:10" s="221" customFormat="1" ht="15.95" customHeight="1">
      <c r="A286" s="973"/>
      <c r="B286" s="636"/>
      <c r="C286" s="232"/>
      <c r="D286" s="233"/>
      <c r="E286" s="239"/>
      <c r="F286" s="234"/>
      <c r="G286" s="235"/>
      <c r="H286" s="500"/>
      <c r="I286" s="2"/>
      <c r="J286" s="2"/>
    </row>
    <row r="287" spans="1:10" s="221" customFormat="1" ht="15.95" customHeight="1">
      <c r="A287" s="973"/>
      <c r="B287" s="636"/>
      <c r="C287" s="232"/>
      <c r="D287" s="233"/>
      <c r="E287" s="239"/>
      <c r="F287" s="234"/>
      <c r="G287" s="235"/>
      <c r="H287" s="500"/>
      <c r="I287" s="2"/>
      <c r="J287" s="2"/>
    </row>
    <row r="288" spans="1:10" s="221" customFormat="1" ht="15.95" customHeight="1">
      <c r="A288" s="973"/>
      <c r="B288" s="636"/>
      <c r="C288" s="232"/>
      <c r="D288" s="233"/>
      <c r="E288" s="239"/>
      <c r="F288" s="234"/>
      <c r="G288" s="235"/>
      <c r="H288" s="500"/>
      <c r="I288" s="2"/>
      <c r="J288" s="2"/>
    </row>
    <row r="289" spans="1:10" s="221" customFormat="1" ht="15.95" customHeight="1">
      <c r="A289" s="973"/>
      <c r="B289" s="636"/>
      <c r="C289" s="232"/>
      <c r="D289" s="233"/>
      <c r="E289" s="239"/>
      <c r="F289" s="234"/>
      <c r="G289" s="235"/>
      <c r="H289" s="500"/>
      <c r="I289" s="2"/>
      <c r="J289" s="2"/>
    </row>
    <row r="290" spans="1:10" s="221" customFormat="1" ht="15.95" customHeight="1">
      <c r="A290" s="973"/>
      <c r="B290" s="636"/>
      <c r="C290" s="232"/>
      <c r="D290" s="233"/>
      <c r="E290" s="239"/>
      <c r="F290" s="234"/>
      <c r="G290" s="235"/>
      <c r="H290" s="500"/>
      <c r="I290" s="2"/>
      <c r="J290" s="2"/>
    </row>
    <row r="291" spans="1:10" s="221" customFormat="1" ht="15.95" customHeight="1">
      <c r="A291" s="973"/>
      <c r="B291" s="636"/>
      <c r="C291" s="232"/>
      <c r="D291" s="233"/>
      <c r="E291" s="239"/>
      <c r="F291" s="234"/>
      <c r="G291" s="235"/>
      <c r="H291" s="500"/>
      <c r="I291" s="2"/>
      <c r="J291" s="2"/>
    </row>
    <row r="292" spans="1:10" s="221" customFormat="1" ht="15.95" customHeight="1">
      <c r="A292" s="973"/>
      <c r="B292" s="636"/>
      <c r="C292" s="232"/>
      <c r="D292" s="233"/>
      <c r="E292" s="239"/>
      <c r="F292" s="234"/>
      <c r="G292" s="235"/>
      <c r="H292" s="500"/>
      <c r="I292" s="2"/>
      <c r="J292" s="2"/>
    </row>
    <row r="293" spans="1:10" s="221" customFormat="1" ht="15.95" customHeight="1">
      <c r="A293" s="973"/>
      <c r="B293" s="636"/>
      <c r="C293" s="232"/>
      <c r="D293" s="233"/>
      <c r="E293" s="239"/>
      <c r="F293" s="234"/>
      <c r="G293" s="235"/>
      <c r="H293" s="500"/>
      <c r="I293" s="2"/>
      <c r="J293" s="2"/>
    </row>
    <row r="294" spans="1:10" s="221" customFormat="1" ht="15.95" customHeight="1">
      <c r="A294" s="973"/>
      <c r="B294" s="636"/>
      <c r="C294" s="232"/>
      <c r="D294" s="233"/>
      <c r="E294" s="239"/>
      <c r="F294" s="234"/>
      <c r="G294" s="235"/>
      <c r="H294" s="500"/>
      <c r="I294" s="2"/>
      <c r="J294" s="2"/>
    </row>
    <row r="295" spans="1:10" s="221" customFormat="1" ht="15.95" customHeight="1">
      <c r="A295" s="973"/>
      <c r="B295" s="636"/>
      <c r="C295" s="232"/>
      <c r="D295" s="233"/>
      <c r="E295" s="239"/>
      <c r="F295" s="234"/>
      <c r="G295" s="235"/>
      <c r="H295" s="500"/>
      <c r="I295" s="2"/>
      <c r="J295" s="2"/>
    </row>
    <row r="296" spans="1:10" s="221" customFormat="1" ht="15.95" customHeight="1">
      <c r="A296" s="973"/>
      <c r="B296" s="636"/>
      <c r="C296" s="232"/>
      <c r="D296" s="233"/>
      <c r="E296" s="239"/>
      <c r="F296" s="234"/>
      <c r="G296" s="235"/>
      <c r="H296" s="500"/>
      <c r="I296" s="2"/>
      <c r="J296" s="2"/>
    </row>
    <row r="297" spans="1:10" s="221" customFormat="1" ht="15.95" customHeight="1">
      <c r="A297" s="973"/>
      <c r="B297" s="636"/>
      <c r="C297" s="232"/>
      <c r="D297" s="233"/>
      <c r="E297" s="239"/>
      <c r="F297" s="234"/>
      <c r="G297" s="235"/>
      <c r="H297" s="500"/>
      <c r="I297" s="2"/>
      <c r="J297" s="2"/>
    </row>
    <row r="298" spans="1:10" s="221" customFormat="1" ht="15.95" customHeight="1">
      <c r="A298" s="973"/>
      <c r="B298" s="636"/>
      <c r="C298" s="232"/>
      <c r="D298" s="233"/>
      <c r="E298" s="239"/>
      <c r="F298" s="234"/>
      <c r="G298" s="235"/>
      <c r="H298" s="500"/>
      <c r="I298" s="2"/>
      <c r="J298" s="2"/>
    </row>
    <row r="299" spans="1:10" s="221" customFormat="1" ht="15.95" customHeight="1">
      <c r="A299" s="973"/>
      <c r="B299" s="636"/>
      <c r="C299" s="232"/>
      <c r="D299" s="233"/>
      <c r="E299" s="239"/>
      <c r="F299" s="234"/>
      <c r="G299" s="235"/>
      <c r="H299" s="500"/>
      <c r="I299" s="2"/>
      <c r="J299" s="2"/>
    </row>
    <row r="300" spans="1:10" s="221" customFormat="1" ht="15.95" customHeight="1">
      <c r="A300" s="973"/>
      <c r="B300" s="636"/>
      <c r="C300" s="232"/>
      <c r="D300" s="233"/>
      <c r="E300" s="239"/>
      <c r="F300" s="234"/>
      <c r="G300" s="235"/>
      <c r="H300" s="500"/>
      <c r="I300" s="2"/>
      <c r="J300" s="2"/>
    </row>
    <row r="301" spans="1:10" s="221" customFormat="1" ht="15.95" customHeight="1">
      <c r="A301" s="973"/>
      <c r="B301" s="636"/>
      <c r="C301" s="232"/>
      <c r="D301" s="233"/>
      <c r="E301" s="239"/>
      <c r="F301" s="234"/>
      <c r="G301" s="235"/>
      <c r="H301" s="500"/>
      <c r="I301" s="2"/>
      <c r="J301" s="2"/>
    </row>
    <row r="302" spans="1:10" s="221" customFormat="1" ht="15.95" customHeight="1">
      <c r="A302" s="973"/>
      <c r="B302" s="636"/>
      <c r="C302" s="232"/>
      <c r="D302" s="233"/>
      <c r="E302" s="239"/>
      <c r="F302" s="234"/>
      <c r="G302" s="235"/>
      <c r="H302" s="500"/>
      <c r="I302" s="2"/>
      <c r="J302" s="2"/>
    </row>
    <row r="303" spans="1:10" s="221" customFormat="1" ht="15.95" customHeight="1">
      <c r="A303" s="973"/>
      <c r="B303" s="636"/>
      <c r="C303" s="232"/>
      <c r="D303" s="233"/>
      <c r="E303" s="239"/>
      <c r="F303" s="234"/>
      <c r="G303" s="235"/>
      <c r="H303" s="500"/>
      <c r="I303" s="2"/>
      <c r="J303" s="2"/>
    </row>
    <row r="304" spans="1:10" s="221" customFormat="1" ht="15.95" customHeight="1">
      <c r="A304" s="973"/>
      <c r="B304" s="636"/>
      <c r="C304" s="232"/>
      <c r="D304" s="233"/>
      <c r="E304" s="239"/>
      <c r="F304" s="234"/>
      <c r="G304" s="235"/>
      <c r="H304" s="500"/>
      <c r="I304" s="2"/>
      <c r="J304" s="2"/>
    </row>
    <row r="305" spans="1:10" s="221" customFormat="1" ht="15.95" customHeight="1">
      <c r="A305" s="973"/>
      <c r="B305" s="636"/>
      <c r="C305" s="232"/>
      <c r="D305" s="233"/>
      <c r="E305" s="239"/>
      <c r="F305" s="234"/>
      <c r="G305" s="235"/>
      <c r="H305" s="500"/>
      <c r="I305" s="2"/>
      <c r="J305" s="2"/>
    </row>
    <row r="306" spans="1:10" s="221" customFormat="1" ht="15.95" customHeight="1">
      <c r="A306" s="973"/>
      <c r="B306" s="636"/>
      <c r="C306" s="232"/>
      <c r="D306" s="233"/>
      <c r="E306" s="239"/>
      <c r="F306" s="234"/>
      <c r="G306" s="235"/>
      <c r="H306" s="500"/>
      <c r="I306" s="2"/>
      <c r="J306" s="2"/>
    </row>
    <row r="307" spans="1:10" s="221" customFormat="1" ht="15.95" customHeight="1">
      <c r="A307" s="973"/>
      <c r="B307" s="636"/>
      <c r="C307" s="232"/>
      <c r="D307" s="233"/>
      <c r="E307" s="239"/>
      <c r="F307" s="234"/>
      <c r="G307" s="235"/>
      <c r="H307" s="500"/>
      <c r="I307" s="2"/>
      <c r="J307" s="2"/>
    </row>
    <row r="308" spans="1:10" s="221" customFormat="1" ht="15.95" customHeight="1">
      <c r="A308" s="973"/>
      <c r="B308" s="636"/>
      <c r="C308" s="232"/>
      <c r="D308" s="233"/>
      <c r="E308" s="239"/>
      <c r="F308" s="234"/>
      <c r="G308" s="235"/>
      <c r="H308" s="500"/>
      <c r="I308" s="2"/>
      <c r="J308" s="2"/>
    </row>
    <row r="309" spans="1:10" s="221" customFormat="1" ht="15.95" customHeight="1">
      <c r="A309" s="973"/>
      <c r="B309" s="636"/>
      <c r="C309" s="232"/>
      <c r="D309" s="233"/>
      <c r="E309" s="239"/>
      <c r="F309" s="234"/>
      <c r="G309" s="235"/>
      <c r="H309" s="500"/>
      <c r="I309" s="2"/>
      <c r="J309" s="2"/>
    </row>
    <row r="310" spans="1:10" s="221" customFormat="1" ht="15.95" customHeight="1">
      <c r="A310" s="973"/>
      <c r="B310" s="636"/>
      <c r="C310" s="232"/>
      <c r="D310" s="233"/>
      <c r="E310" s="239"/>
      <c r="F310" s="234"/>
      <c r="G310" s="235"/>
      <c r="H310" s="500"/>
      <c r="I310" s="2"/>
      <c r="J310" s="2"/>
    </row>
    <row r="311" spans="1:10" s="221" customFormat="1" ht="15.95" customHeight="1">
      <c r="A311" s="973"/>
      <c r="B311" s="636"/>
      <c r="C311" s="232"/>
      <c r="D311" s="233"/>
      <c r="E311" s="239"/>
      <c r="F311" s="234"/>
      <c r="G311" s="235"/>
      <c r="H311" s="500"/>
      <c r="I311" s="2"/>
      <c r="J311" s="2"/>
    </row>
    <row r="312" spans="1:10" s="221" customFormat="1" ht="15.95" customHeight="1">
      <c r="A312" s="973"/>
      <c r="B312" s="636"/>
      <c r="C312" s="232"/>
      <c r="D312" s="233"/>
      <c r="E312" s="239"/>
      <c r="F312" s="234"/>
      <c r="G312" s="235"/>
      <c r="H312" s="500"/>
      <c r="I312" s="2"/>
      <c r="J312" s="2"/>
    </row>
    <row r="313" spans="1:10" s="221" customFormat="1" ht="15.95" customHeight="1">
      <c r="A313" s="973"/>
      <c r="B313" s="636"/>
      <c r="C313" s="232"/>
      <c r="D313" s="233"/>
      <c r="E313" s="239"/>
      <c r="F313" s="234"/>
      <c r="G313" s="235"/>
      <c r="H313" s="500"/>
      <c r="I313" s="2"/>
      <c r="J313" s="2"/>
    </row>
    <row r="314" spans="1:10" s="221" customFormat="1" ht="15.95" customHeight="1">
      <c r="A314" s="973"/>
      <c r="B314" s="636"/>
      <c r="C314" s="232"/>
      <c r="D314" s="233"/>
      <c r="E314" s="239"/>
      <c r="F314" s="234"/>
      <c r="G314" s="235"/>
      <c r="H314" s="500"/>
      <c r="I314" s="2"/>
      <c r="J314" s="2"/>
    </row>
    <row r="315" spans="1:10" s="221" customFormat="1" ht="15.95" customHeight="1">
      <c r="A315" s="973"/>
      <c r="B315" s="636"/>
      <c r="C315" s="232"/>
      <c r="D315" s="233"/>
      <c r="E315" s="239"/>
      <c r="F315" s="234"/>
      <c r="G315" s="235"/>
      <c r="H315" s="500"/>
      <c r="I315" s="2"/>
      <c r="J315" s="2"/>
    </row>
    <row r="316" spans="1:10" s="221" customFormat="1" ht="15.95" customHeight="1">
      <c r="A316" s="973"/>
      <c r="B316" s="636"/>
      <c r="C316" s="232"/>
      <c r="D316" s="233"/>
      <c r="E316" s="239"/>
      <c r="F316" s="234"/>
      <c r="G316" s="235"/>
      <c r="H316" s="500"/>
      <c r="I316" s="2"/>
      <c r="J316" s="2"/>
    </row>
    <row r="317" spans="1:10" s="221" customFormat="1" ht="15.95" customHeight="1">
      <c r="A317" s="973"/>
      <c r="B317" s="636"/>
      <c r="C317" s="232"/>
      <c r="D317" s="233"/>
      <c r="E317" s="239"/>
      <c r="F317" s="234"/>
      <c r="G317" s="235"/>
      <c r="H317" s="500"/>
      <c r="I317" s="2"/>
      <c r="J317" s="2"/>
    </row>
    <row r="318" spans="1:10" s="221" customFormat="1" ht="15.95" customHeight="1">
      <c r="A318" s="973"/>
      <c r="B318" s="636"/>
      <c r="C318" s="232"/>
      <c r="D318" s="233"/>
      <c r="E318" s="239"/>
      <c r="F318" s="234"/>
      <c r="G318" s="235"/>
      <c r="H318" s="500"/>
      <c r="I318" s="2"/>
      <c r="J318" s="2"/>
    </row>
    <row r="319" spans="1:10" s="221" customFormat="1" ht="15.95" customHeight="1">
      <c r="A319" s="973"/>
      <c r="B319" s="636"/>
      <c r="C319" s="232"/>
      <c r="D319" s="233"/>
      <c r="E319" s="239"/>
      <c r="F319" s="234"/>
      <c r="G319" s="235"/>
      <c r="H319" s="500"/>
      <c r="I319" s="2"/>
      <c r="J319" s="2"/>
    </row>
    <row r="320" spans="1:10" s="221" customFormat="1" ht="15.95" customHeight="1">
      <c r="A320" s="973"/>
      <c r="B320" s="636"/>
      <c r="C320" s="232"/>
      <c r="D320" s="233"/>
      <c r="E320" s="239"/>
      <c r="F320" s="234"/>
      <c r="G320" s="235"/>
      <c r="H320" s="500"/>
      <c r="I320" s="2"/>
      <c r="J320" s="2"/>
    </row>
    <row r="321" spans="1:10" s="221" customFormat="1" ht="15.95" customHeight="1">
      <c r="A321" s="973"/>
      <c r="B321" s="636"/>
      <c r="C321" s="232"/>
      <c r="D321" s="233"/>
      <c r="E321" s="239"/>
      <c r="F321" s="234"/>
      <c r="G321" s="235"/>
      <c r="H321" s="500"/>
      <c r="I321" s="2"/>
      <c r="J321" s="2"/>
    </row>
    <row r="322" spans="1:10" s="221" customFormat="1" ht="15.95" customHeight="1">
      <c r="A322" s="973"/>
      <c r="B322" s="636"/>
      <c r="C322" s="232"/>
      <c r="D322" s="233"/>
      <c r="E322" s="239"/>
      <c r="F322" s="234"/>
      <c r="G322" s="235"/>
      <c r="H322" s="500"/>
      <c r="I322" s="2"/>
      <c r="J322" s="2"/>
    </row>
    <row r="323" spans="1:10" s="221" customFormat="1" ht="15.95" customHeight="1">
      <c r="A323" s="973"/>
      <c r="B323" s="636"/>
      <c r="C323" s="232"/>
      <c r="D323" s="233"/>
      <c r="E323" s="239"/>
      <c r="F323" s="234"/>
      <c r="G323" s="235"/>
      <c r="H323" s="500"/>
      <c r="I323" s="2"/>
      <c r="J323" s="2"/>
    </row>
    <row r="324" spans="1:10" s="221" customFormat="1" ht="15.95" customHeight="1">
      <c r="A324" s="973"/>
      <c r="B324" s="636"/>
      <c r="C324" s="232"/>
      <c r="D324" s="233"/>
      <c r="E324" s="239"/>
      <c r="F324" s="234"/>
      <c r="G324" s="235"/>
      <c r="H324" s="500"/>
      <c r="I324" s="2"/>
      <c r="J324" s="2"/>
    </row>
    <row r="325" spans="1:10" s="221" customFormat="1" ht="15.95" customHeight="1">
      <c r="A325" s="973"/>
      <c r="B325" s="636"/>
      <c r="C325" s="232"/>
      <c r="D325" s="233"/>
      <c r="E325" s="239"/>
      <c r="F325" s="234"/>
      <c r="G325" s="235"/>
      <c r="H325" s="500"/>
      <c r="I325" s="2"/>
      <c r="J325" s="2"/>
    </row>
    <row r="326" spans="1:10" s="221" customFormat="1" ht="15.95" customHeight="1">
      <c r="A326" s="973"/>
      <c r="B326" s="636"/>
      <c r="C326" s="232"/>
      <c r="D326" s="233"/>
      <c r="E326" s="239"/>
      <c r="F326" s="234"/>
      <c r="G326" s="235"/>
      <c r="H326" s="500"/>
      <c r="I326" s="2"/>
      <c r="J326" s="2"/>
    </row>
    <row r="327" spans="1:10" s="221" customFormat="1" ht="15.95" customHeight="1">
      <c r="A327" s="973"/>
      <c r="B327" s="636"/>
      <c r="C327" s="232"/>
      <c r="D327" s="233"/>
      <c r="E327" s="239"/>
      <c r="F327" s="234"/>
      <c r="G327" s="235"/>
      <c r="H327" s="500"/>
      <c r="I327" s="2"/>
      <c r="J327" s="2"/>
    </row>
    <row r="328" spans="1:10" s="221" customFormat="1" ht="15.95" customHeight="1">
      <c r="A328" s="973"/>
      <c r="B328" s="636"/>
      <c r="C328" s="232"/>
      <c r="D328" s="233"/>
      <c r="E328" s="239"/>
      <c r="F328" s="234"/>
      <c r="G328" s="235"/>
      <c r="H328" s="500"/>
      <c r="I328" s="2"/>
      <c r="J328" s="2"/>
    </row>
    <row r="329" spans="1:10" s="221" customFormat="1" ht="15.95" customHeight="1">
      <c r="A329" s="973"/>
      <c r="B329" s="636"/>
      <c r="C329" s="232"/>
      <c r="D329" s="233"/>
      <c r="E329" s="239"/>
      <c r="F329" s="234"/>
      <c r="G329" s="235"/>
      <c r="H329" s="500"/>
      <c r="I329" s="2"/>
      <c r="J329" s="2"/>
    </row>
    <row r="330" spans="1:10" s="221" customFormat="1" ht="15.95" customHeight="1">
      <c r="A330" s="973"/>
      <c r="B330" s="636"/>
      <c r="C330" s="232"/>
      <c r="D330" s="233"/>
      <c r="E330" s="239"/>
      <c r="F330" s="234"/>
      <c r="G330" s="235"/>
      <c r="H330" s="500"/>
      <c r="I330" s="2"/>
      <c r="J330" s="2"/>
    </row>
    <row r="331" spans="1:10" s="221" customFormat="1" ht="15.95" customHeight="1">
      <c r="A331" s="973"/>
      <c r="B331" s="636"/>
      <c r="C331" s="232"/>
      <c r="D331" s="233"/>
      <c r="E331" s="239"/>
      <c r="F331" s="234"/>
      <c r="G331" s="235"/>
      <c r="H331" s="500"/>
      <c r="I331" s="2"/>
      <c r="J331" s="2"/>
    </row>
    <row r="332" spans="1:10" s="221" customFormat="1" ht="15.95" customHeight="1">
      <c r="A332" s="973"/>
      <c r="B332" s="636"/>
      <c r="C332" s="232"/>
      <c r="D332" s="233"/>
      <c r="E332" s="239"/>
      <c r="F332" s="234"/>
      <c r="G332" s="235"/>
      <c r="H332" s="500"/>
      <c r="I332" s="2"/>
      <c r="J332" s="2"/>
    </row>
    <row r="333" spans="1:10" s="221" customFormat="1" ht="15.95" customHeight="1">
      <c r="A333" s="973"/>
      <c r="B333" s="636"/>
      <c r="C333" s="232"/>
      <c r="D333" s="233"/>
      <c r="E333" s="239"/>
      <c r="F333" s="234"/>
      <c r="G333" s="235"/>
      <c r="H333" s="500"/>
      <c r="I333" s="2"/>
      <c r="J333" s="2"/>
    </row>
    <row r="334" spans="1:10" s="221" customFormat="1" ht="15.95" customHeight="1">
      <c r="A334" s="973"/>
      <c r="B334" s="636"/>
      <c r="C334" s="232"/>
      <c r="D334" s="233"/>
      <c r="E334" s="239"/>
      <c r="F334" s="234"/>
      <c r="G334" s="235"/>
      <c r="H334" s="500"/>
      <c r="I334" s="2"/>
      <c r="J334" s="2"/>
    </row>
    <row r="335" spans="1:10" s="221" customFormat="1" ht="15.95" customHeight="1">
      <c r="A335" s="973"/>
      <c r="B335" s="636"/>
      <c r="C335" s="232"/>
      <c r="D335" s="233"/>
      <c r="E335" s="239"/>
      <c r="F335" s="234"/>
      <c r="G335" s="235"/>
      <c r="H335" s="500"/>
      <c r="I335" s="2"/>
      <c r="J335" s="2"/>
    </row>
    <row r="336" spans="1:10" s="221" customFormat="1" ht="15.95" customHeight="1">
      <c r="A336" s="973"/>
      <c r="B336" s="636"/>
      <c r="C336" s="232"/>
      <c r="D336" s="233"/>
      <c r="E336" s="239"/>
      <c r="F336" s="234"/>
      <c r="G336" s="235"/>
      <c r="H336" s="500"/>
      <c r="I336" s="2"/>
      <c r="J336" s="2"/>
    </row>
    <row r="337" spans="1:10" s="221" customFormat="1" ht="15.95" customHeight="1">
      <c r="A337" s="973"/>
      <c r="B337" s="636"/>
      <c r="C337" s="232"/>
      <c r="D337" s="233"/>
      <c r="E337" s="239"/>
      <c r="F337" s="234"/>
      <c r="G337" s="235"/>
      <c r="H337" s="500"/>
      <c r="I337" s="2"/>
      <c r="J337" s="2"/>
    </row>
    <row r="338" spans="1:10" s="221" customFormat="1" ht="15.95" customHeight="1">
      <c r="A338" s="973"/>
      <c r="B338" s="636"/>
      <c r="C338" s="232"/>
      <c r="D338" s="233"/>
      <c r="E338" s="239"/>
      <c r="F338" s="234"/>
      <c r="G338" s="235"/>
      <c r="H338" s="500"/>
      <c r="I338" s="2"/>
      <c r="J338" s="2"/>
    </row>
    <row r="339" spans="1:10" s="221" customFormat="1" ht="15.95" customHeight="1">
      <c r="A339" s="973"/>
      <c r="B339" s="636"/>
      <c r="C339" s="232"/>
      <c r="D339" s="233"/>
      <c r="E339" s="239"/>
      <c r="F339" s="234"/>
      <c r="G339" s="235"/>
      <c r="H339" s="500"/>
      <c r="I339" s="2"/>
      <c r="J339" s="2"/>
    </row>
    <row r="340" spans="1:10" s="221" customFormat="1" ht="15.95" customHeight="1">
      <c r="A340" s="973"/>
      <c r="B340" s="636"/>
      <c r="C340" s="232"/>
      <c r="D340" s="233"/>
      <c r="E340" s="239"/>
      <c r="F340" s="234"/>
      <c r="G340" s="235"/>
      <c r="H340" s="500"/>
      <c r="I340" s="2"/>
      <c r="J340" s="2"/>
    </row>
    <row r="341" spans="1:10" s="221" customFormat="1" ht="15.95" customHeight="1">
      <c r="A341" s="973"/>
      <c r="B341" s="636"/>
      <c r="C341" s="232"/>
      <c r="D341" s="233"/>
      <c r="E341" s="239"/>
      <c r="F341" s="234"/>
      <c r="G341" s="235"/>
      <c r="H341" s="500"/>
      <c r="I341" s="2"/>
      <c r="J341" s="2"/>
    </row>
    <row r="342" spans="1:10" s="221" customFormat="1" ht="15.95" customHeight="1">
      <c r="A342" s="973"/>
      <c r="B342" s="636"/>
      <c r="C342" s="232"/>
      <c r="D342" s="233"/>
      <c r="E342" s="239"/>
      <c r="F342" s="234"/>
      <c r="G342" s="235"/>
      <c r="H342" s="500"/>
      <c r="I342" s="2"/>
      <c r="J342" s="2"/>
    </row>
    <row r="343" spans="1:10" s="221" customFormat="1" ht="15.95" customHeight="1">
      <c r="A343" s="973"/>
      <c r="B343" s="636"/>
      <c r="C343" s="232"/>
      <c r="D343" s="233"/>
      <c r="E343" s="239"/>
      <c r="F343" s="234"/>
      <c r="G343" s="235"/>
      <c r="H343" s="500"/>
      <c r="I343" s="2"/>
      <c r="J343" s="2"/>
    </row>
    <row r="344" spans="1:10" s="221" customFormat="1" ht="15.95" customHeight="1">
      <c r="A344" s="973"/>
      <c r="B344" s="636"/>
      <c r="C344" s="232"/>
      <c r="D344" s="233"/>
      <c r="E344" s="239"/>
      <c r="F344" s="234"/>
      <c r="G344" s="235"/>
      <c r="H344" s="500"/>
      <c r="I344" s="2"/>
      <c r="J344" s="2"/>
    </row>
    <row r="345" spans="1:10" s="221" customFormat="1" ht="15.95" customHeight="1">
      <c r="A345" s="973"/>
      <c r="B345" s="636"/>
      <c r="C345" s="232"/>
      <c r="D345" s="233"/>
      <c r="E345" s="239"/>
      <c r="F345" s="234"/>
      <c r="G345" s="235"/>
      <c r="H345" s="500"/>
      <c r="I345" s="2"/>
      <c r="J345" s="2"/>
    </row>
    <row r="346" spans="1:10" s="221" customFormat="1" ht="15.95" customHeight="1">
      <c r="A346" s="973"/>
      <c r="B346" s="636"/>
      <c r="C346" s="232"/>
      <c r="D346" s="233"/>
      <c r="E346" s="239"/>
      <c r="F346" s="234"/>
      <c r="G346" s="235"/>
      <c r="H346" s="500"/>
      <c r="I346" s="2"/>
      <c r="J346" s="2"/>
    </row>
    <row r="347" spans="1:10" s="221" customFormat="1" ht="15.95" customHeight="1">
      <c r="A347" s="973"/>
      <c r="B347" s="636"/>
      <c r="C347" s="232"/>
      <c r="D347" s="233"/>
      <c r="E347" s="239"/>
      <c r="F347" s="234"/>
      <c r="G347" s="235"/>
      <c r="H347" s="500"/>
      <c r="I347" s="2"/>
      <c r="J347" s="2"/>
    </row>
    <row r="348" spans="1:10" s="221" customFormat="1" ht="15.95" customHeight="1">
      <c r="A348" s="973"/>
      <c r="B348" s="636"/>
      <c r="C348" s="232"/>
      <c r="D348" s="233"/>
      <c r="E348" s="239"/>
      <c r="F348" s="234"/>
      <c r="G348" s="235"/>
      <c r="H348" s="500"/>
      <c r="I348" s="2"/>
      <c r="J348" s="2"/>
    </row>
    <row r="349" spans="1:10" s="221" customFormat="1" ht="15.95" customHeight="1">
      <c r="A349" s="973"/>
      <c r="B349" s="636"/>
      <c r="C349" s="232"/>
      <c r="D349" s="233"/>
      <c r="E349" s="239"/>
      <c r="F349" s="234"/>
      <c r="G349" s="235"/>
      <c r="H349" s="500"/>
      <c r="I349" s="2"/>
      <c r="J349" s="2"/>
    </row>
    <row r="350" spans="1:10" s="221" customFormat="1" ht="15.95" customHeight="1">
      <c r="A350" s="973"/>
      <c r="B350" s="636"/>
      <c r="C350" s="232"/>
      <c r="D350" s="233"/>
      <c r="E350" s="239"/>
      <c r="F350" s="234"/>
      <c r="G350" s="235"/>
      <c r="H350" s="500"/>
      <c r="I350" s="2"/>
      <c r="J350" s="2"/>
    </row>
    <row r="351" spans="1:10" s="221" customFormat="1" ht="15.95" customHeight="1">
      <c r="A351" s="973"/>
      <c r="B351" s="636"/>
      <c r="C351" s="232"/>
      <c r="D351" s="233"/>
      <c r="E351" s="239"/>
      <c r="F351" s="234"/>
      <c r="G351" s="235"/>
      <c r="H351" s="500"/>
      <c r="I351" s="2"/>
      <c r="J351" s="2"/>
    </row>
    <row r="352" spans="1:10" s="221" customFormat="1" ht="15.95" customHeight="1">
      <c r="A352" s="973"/>
      <c r="B352" s="636"/>
      <c r="C352" s="232"/>
      <c r="D352" s="233"/>
      <c r="E352" s="239"/>
      <c r="F352" s="234"/>
      <c r="G352" s="235"/>
      <c r="H352" s="500"/>
      <c r="I352" s="2"/>
      <c r="J352" s="2"/>
    </row>
    <row r="353" spans="1:10" s="221" customFormat="1" ht="15.95" customHeight="1">
      <c r="A353" s="973"/>
      <c r="B353" s="636"/>
      <c r="C353" s="232"/>
      <c r="D353" s="233"/>
      <c r="E353" s="239"/>
      <c r="F353" s="234"/>
      <c r="G353" s="235"/>
      <c r="H353" s="500"/>
      <c r="I353" s="2"/>
      <c r="J353" s="2"/>
    </row>
    <row r="354" spans="1:10" s="221" customFormat="1" ht="15.95" customHeight="1">
      <c r="A354" s="973"/>
      <c r="B354" s="636"/>
      <c r="C354" s="232"/>
      <c r="D354" s="233"/>
      <c r="E354" s="239"/>
      <c r="F354" s="234"/>
      <c r="G354" s="235"/>
      <c r="H354" s="500"/>
      <c r="I354" s="2"/>
      <c r="J354" s="2"/>
    </row>
    <row r="355" spans="1:10" s="221" customFormat="1" ht="15.95" customHeight="1">
      <c r="A355" s="973"/>
      <c r="B355" s="636"/>
      <c r="C355" s="232"/>
      <c r="D355" s="233"/>
      <c r="E355" s="239"/>
      <c r="F355" s="234"/>
      <c r="G355" s="235"/>
      <c r="H355" s="500"/>
      <c r="I355" s="2"/>
      <c r="J355" s="2"/>
    </row>
    <row r="356" spans="1:10" s="221" customFormat="1" ht="15.95" customHeight="1">
      <c r="A356" s="973"/>
      <c r="B356" s="636"/>
      <c r="C356" s="232"/>
      <c r="D356" s="233"/>
      <c r="E356" s="239"/>
      <c r="F356" s="234"/>
      <c r="G356" s="235"/>
      <c r="H356" s="500"/>
      <c r="I356" s="2"/>
      <c r="J356" s="2"/>
    </row>
    <row r="357" spans="1:10" s="221" customFormat="1" ht="15.95" customHeight="1">
      <c r="A357" s="973"/>
      <c r="B357" s="636"/>
      <c r="C357" s="232"/>
      <c r="D357" s="233"/>
      <c r="E357" s="239"/>
      <c r="F357" s="234"/>
      <c r="G357" s="235"/>
      <c r="H357" s="500"/>
      <c r="I357" s="2"/>
      <c r="J357" s="2"/>
    </row>
    <row r="358" spans="1:10" s="221" customFormat="1" ht="15.95" customHeight="1">
      <c r="A358" s="973"/>
      <c r="B358" s="636"/>
      <c r="C358" s="232"/>
      <c r="D358" s="233"/>
      <c r="E358" s="239"/>
      <c r="F358" s="234"/>
      <c r="G358" s="235"/>
      <c r="H358" s="500"/>
      <c r="I358" s="2"/>
      <c r="J358" s="2"/>
    </row>
    <row r="359" spans="1:10" s="221" customFormat="1" ht="15.95" customHeight="1">
      <c r="A359" s="973"/>
      <c r="B359" s="636"/>
      <c r="C359" s="232"/>
      <c r="D359" s="233"/>
      <c r="E359" s="239"/>
      <c r="F359" s="234"/>
      <c r="G359" s="235"/>
      <c r="H359" s="500"/>
      <c r="I359" s="2"/>
      <c r="J359" s="2"/>
    </row>
    <row r="360" spans="1:10" s="221" customFormat="1" ht="15.95" customHeight="1">
      <c r="A360" s="973"/>
      <c r="B360" s="636"/>
      <c r="C360" s="232"/>
      <c r="D360" s="233"/>
      <c r="E360" s="239"/>
      <c r="F360" s="234"/>
      <c r="G360" s="235"/>
      <c r="H360" s="500"/>
      <c r="I360" s="2"/>
      <c r="J360" s="2"/>
    </row>
    <row r="361" spans="1:10" s="221" customFormat="1" ht="15.95" customHeight="1">
      <c r="A361" s="973"/>
      <c r="B361" s="636"/>
      <c r="C361" s="232"/>
      <c r="D361" s="233"/>
      <c r="E361" s="239"/>
      <c r="F361" s="234"/>
      <c r="G361" s="235"/>
      <c r="H361" s="500"/>
      <c r="I361" s="2"/>
      <c r="J361" s="2"/>
    </row>
    <row r="362" spans="1:10" s="221" customFormat="1" ht="15.95" customHeight="1">
      <c r="A362" s="973"/>
      <c r="B362" s="636"/>
      <c r="C362" s="232"/>
      <c r="D362" s="233"/>
      <c r="E362" s="239"/>
      <c r="F362" s="234"/>
      <c r="G362" s="235"/>
      <c r="H362" s="500"/>
      <c r="I362" s="2"/>
      <c r="J362" s="2"/>
    </row>
    <row r="363" spans="1:10" s="221" customFormat="1" ht="15.95" customHeight="1">
      <c r="A363" s="973"/>
      <c r="B363" s="636"/>
      <c r="C363" s="232"/>
      <c r="D363" s="233"/>
      <c r="E363" s="239"/>
      <c r="F363" s="234"/>
      <c r="G363" s="235"/>
      <c r="H363" s="500"/>
      <c r="I363" s="2"/>
      <c r="J363" s="2"/>
    </row>
    <row r="364" spans="1:10" s="221" customFormat="1" ht="15.95" customHeight="1">
      <c r="A364" s="973"/>
      <c r="B364" s="636"/>
      <c r="C364" s="232"/>
      <c r="D364" s="233"/>
      <c r="E364" s="239"/>
      <c r="F364" s="234"/>
      <c r="G364" s="235"/>
      <c r="H364" s="500"/>
      <c r="I364" s="2"/>
      <c r="J364" s="2"/>
    </row>
    <row r="365" spans="1:10" s="221" customFormat="1" ht="15.95" customHeight="1">
      <c r="A365" s="973"/>
      <c r="B365" s="636"/>
      <c r="C365" s="232"/>
      <c r="D365" s="233"/>
      <c r="E365" s="239"/>
      <c r="F365" s="234"/>
      <c r="G365" s="235"/>
      <c r="H365" s="500"/>
      <c r="I365" s="2"/>
      <c r="J365" s="2"/>
    </row>
    <row r="366" spans="1:10" s="221" customFormat="1" ht="15.95" customHeight="1">
      <c r="A366" s="973"/>
      <c r="B366" s="636"/>
      <c r="C366" s="232"/>
      <c r="D366" s="233"/>
      <c r="E366" s="239"/>
      <c r="F366" s="234"/>
      <c r="G366" s="235"/>
      <c r="H366" s="500"/>
      <c r="I366" s="2"/>
      <c r="J366" s="2"/>
    </row>
    <row r="367" spans="1:10" s="221" customFormat="1" ht="15.95" customHeight="1">
      <c r="A367" s="973"/>
      <c r="B367" s="636"/>
      <c r="C367" s="232"/>
      <c r="D367" s="233"/>
      <c r="E367" s="239"/>
      <c r="F367" s="234"/>
      <c r="G367" s="235"/>
      <c r="H367" s="500"/>
      <c r="I367" s="2"/>
      <c r="J367" s="2"/>
    </row>
    <row r="368" spans="1:10" s="221" customFormat="1" ht="15.95" customHeight="1">
      <c r="A368" s="973"/>
      <c r="B368" s="636"/>
      <c r="C368" s="232"/>
      <c r="D368" s="233"/>
      <c r="E368" s="239"/>
      <c r="F368" s="234"/>
      <c r="G368" s="235"/>
      <c r="H368" s="500"/>
      <c r="I368" s="2"/>
      <c r="J368" s="2"/>
    </row>
    <row r="369" spans="1:10" s="221" customFormat="1" ht="15.95" customHeight="1">
      <c r="A369" s="973"/>
      <c r="B369" s="636"/>
      <c r="C369" s="232"/>
      <c r="D369" s="233"/>
      <c r="E369" s="239"/>
      <c r="F369" s="234"/>
      <c r="G369" s="235"/>
      <c r="H369" s="500"/>
      <c r="I369" s="2"/>
      <c r="J369" s="2"/>
    </row>
    <row r="370" spans="1:10" s="221" customFormat="1" ht="15.95" customHeight="1">
      <c r="A370" s="973"/>
      <c r="B370" s="636"/>
      <c r="C370" s="232"/>
      <c r="D370" s="233"/>
      <c r="E370" s="239"/>
      <c r="F370" s="234"/>
      <c r="G370" s="235"/>
      <c r="H370" s="500"/>
      <c r="I370" s="2"/>
      <c r="J370" s="2"/>
    </row>
    <row r="371" spans="1:10" s="221" customFormat="1" ht="15.95" customHeight="1">
      <c r="A371" s="973"/>
      <c r="B371" s="636"/>
      <c r="C371" s="232"/>
      <c r="D371" s="233"/>
      <c r="E371" s="239"/>
      <c r="F371" s="234"/>
      <c r="G371" s="235"/>
      <c r="H371" s="500"/>
      <c r="I371" s="2"/>
      <c r="J371" s="2"/>
    </row>
    <row r="372" spans="1:10" s="221" customFormat="1" ht="15.95" customHeight="1">
      <c r="A372" s="973"/>
      <c r="B372" s="636"/>
      <c r="C372" s="232"/>
      <c r="D372" s="233"/>
      <c r="E372" s="239"/>
      <c r="F372" s="234"/>
      <c r="G372" s="235"/>
      <c r="H372" s="500"/>
      <c r="I372" s="2"/>
      <c r="J372" s="2"/>
    </row>
    <row r="373" spans="1:10" s="221" customFormat="1" ht="15.95" customHeight="1">
      <c r="A373" s="973"/>
      <c r="B373" s="636"/>
      <c r="C373" s="232"/>
      <c r="D373" s="233"/>
      <c r="E373" s="239"/>
      <c r="F373" s="234"/>
      <c r="G373" s="235"/>
      <c r="H373" s="500"/>
      <c r="I373" s="2"/>
      <c r="J373" s="2"/>
    </row>
    <row r="374" spans="1:10" s="221" customFormat="1" ht="15.95" customHeight="1">
      <c r="A374" s="973"/>
      <c r="B374" s="636"/>
      <c r="C374" s="232"/>
      <c r="D374" s="233"/>
      <c r="E374" s="239"/>
      <c r="F374" s="234"/>
      <c r="G374" s="235"/>
      <c r="H374" s="500"/>
      <c r="I374" s="2"/>
      <c r="J374" s="2"/>
    </row>
    <row r="375" spans="1:10" s="221" customFormat="1" ht="15.95" customHeight="1">
      <c r="A375" s="973"/>
      <c r="B375" s="636"/>
      <c r="C375" s="232"/>
      <c r="D375" s="233"/>
      <c r="E375" s="239"/>
      <c r="F375" s="234"/>
      <c r="G375" s="235"/>
      <c r="H375" s="500"/>
      <c r="I375" s="2"/>
      <c r="J375" s="2"/>
    </row>
    <row r="376" spans="1:10" s="221" customFormat="1" ht="15.95" customHeight="1">
      <c r="A376" s="973"/>
      <c r="B376" s="636"/>
      <c r="C376" s="232"/>
      <c r="D376" s="233"/>
      <c r="E376" s="239"/>
      <c r="F376" s="234"/>
      <c r="G376" s="235"/>
      <c r="H376" s="500"/>
      <c r="I376" s="2"/>
      <c r="J376" s="2"/>
    </row>
    <row r="377" spans="1:10" s="221" customFormat="1" ht="15.95" customHeight="1">
      <c r="A377" s="973"/>
      <c r="B377" s="636"/>
      <c r="C377" s="232"/>
      <c r="D377" s="233"/>
      <c r="E377" s="239"/>
      <c r="F377" s="234"/>
      <c r="G377" s="235"/>
      <c r="H377" s="500"/>
      <c r="I377" s="2"/>
      <c r="J377" s="2"/>
    </row>
    <row r="378" spans="1:10" s="221" customFormat="1" ht="15.95" customHeight="1">
      <c r="A378" s="973"/>
      <c r="B378" s="636"/>
      <c r="C378" s="232"/>
      <c r="D378" s="233"/>
      <c r="E378" s="239"/>
      <c r="F378" s="234"/>
      <c r="G378" s="235"/>
      <c r="H378" s="500"/>
      <c r="I378" s="2"/>
      <c r="J378" s="2"/>
    </row>
    <row r="379" spans="1:10" s="221" customFormat="1" ht="15.95" customHeight="1">
      <c r="A379" s="973"/>
      <c r="B379" s="636"/>
      <c r="C379" s="232"/>
      <c r="D379" s="233"/>
      <c r="E379" s="239"/>
      <c r="F379" s="234"/>
      <c r="G379" s="235"/>
      <c r="H379" s="500"/>
      <c r="I379" s="2"/>
      <c r="J379" s="2"/>
    </row>
    <row r="380" spans="1:10" s="221" customFormat="1" ht="15.95" customHeight="1">
      <c r="A380" s="973"/>
      <c r="B380" s="636"/>
      <c r="C380" s="232"/>
      <c r="D380" s="233"/>
      <c r="E380" s="239"/>
      <c r="F380" s="234"/>
      <c r="G380" s="235"/>
      <c r="H380" s="500"/>
      <c r="I380" s="2"/>
      <c r="J380" s="2"/>
    </row>
    <row r="381" spans="1:10" s="221" customFormat="1" ht="15.95" customHeight="1">
      <c r="A381" s="973"/>
      <c r="B381" s="636"/>
      <c r="C381" s="232"/>
      <c r="D381" s="233"/>
      <c r="E381" s="239"/>
      <c r="F381" s="234"/>
      <c r="G381" s="235"/>
      <c r="H381" s="500"/>
      <c r="I381" s="2"/>
      <c r="J381" s="2"/>
    </row>
    <row r="382" spans="1:10" s="221" customFormat="1" ht="15.95" customHeight="1">
      <c r="A382" s="973"/>
      <c r="B382" s="636"/>
      <c r="C382" s="232"/>
      <c r="D382" s="233"/>
      <c r="E382" s="239"/>
      <c r="F382" s="234"/>
      <c r="G382" s="235"/>
      <c r="H382" s="500"/>
      <c r="I382" s="2"/>
      <c r="J382" s="2"/>
    </row>
    <row r="383" spans="1:10" s="221" customFormat="1" ht="15.95" customHeight="1">
      <c r="A383" s="973"/>
      <c r="B383" s="636"/>
      <c r="C383" s="232"/>
      <c r="D383" s="233"/>
      <c r="E383" s="239"/>
      <c r="F383" s="234"/>
      <c r="G383" s="235"/>
      <c r="H383" s="500"/>
      <c r="I383" s="2"/>
      <c r="J383" s="2"/>
    </row>
    <row r="384" spans="1:10" s="221" customFormat="1" ht="15.95" customHeight="1">
      <c r="A384" s="973"/>
      <c r="B384" s="636"/>
      <c r="C384" s="232"/>
      <c r="D384" s="233"/>
      <c r="E384" s="239"/>
      <c r="F384" s="234"/>
      <c r="G384" s="235"/>
      <c r="H384" s="500"/>
      <c r="I384" s="2"/>
      <c r="J384" s="2"/>
    </row>
    <row r="385" spans="1:10" s="221" customFormat="1" ht="15.95" customHeight="1">
      <c r="A385" s="973"/>
      <c r="B385" s="636"/>
      <c r="C385" s="232"/>
      <c r="D385" s="233"/>
      <c r="E385" s="239"/>
      <c r="F385" s="234"/>
      <c r="G385" s="235"/>
      <c r="H385" s="500"/>
      <c r="I385" s="2"/>
      <c r="J385" s="2"/>
    </row>
    <row r="386" spans="1:10" s="221" customFormat="1" ht="15.95" customHeight="1">
      <c r="A386" s="973"/>
      <c r="B386" s="636"/>
      <c r="C386" s="232"/>
      <c r="D386" s="233"/>
      <c r="E386" s="239"/>
      <c r="F386" s="234"/>
      <c r="G386" s="235"/>
      <c r="H386" s="500"/>
      <c r="I386" s="2"/>
      <c r="J386" s="2"/>
    </row>
    <row r="387" spans="1:10" s="221" customFormat="1" ht="15.95" customHeight="1">
      <c r="A387" s="973"/>
      <c r="B387" s="636"/>
      <c r="C387" s="232"/>
      <c r="D387" s="233"/>
      <c r="E387" s="239"/>
      <c r="F387" s="234"/>
      <c r="G387" s="235"/>
      <c r="H387" s="500"/>
      <c r="I387" s="2"/>
      <c r="J387" s="2"/>
    </row>
    <row r="388" spans="1:10" s="221" customFormat="1" ht="15.95" customHeight="1">
      <c r="A388" s="973"/>
      <c r="B388" s="636"/>
      <c r="C388" s="232"/>
      <c r="D388" s="233"/>
      <c r="E388" s="239"/>
      <c r="F388" s="234"/>
      <c r="G388" s="235"/>
      <c r="H388" s="500"/>
      <c r="I388" s="2"/>
      <c r="J388" s="2"/>
    </row>
    <row r="389" spans="1:10" s="221" customFormat="1" ht="15.95" customHeight="1">
      <c r="A389" s="973"/>
      <c r="B389" s="636"/>
      <c r="C389" s="232"/>
      <c r="D389" s="233"/>
      <c r="E389" s="239"/>
      <c r="F389" s="234"/>
      <c r="G389" s="235"/>
      <c r="H389" s="500"/>
      <c r="I389" s="2"/>
      <c r="J389" s="2"/>
    </row>
    <row r="390" spans="1:10" s="221" customFormat="1" ht="15.95" customHeight="1">
      <c r="A390" s="973"/>
      <c r="B390" s="636"/>
      <c r="C390" s="232"/>
      <c r="D390" s="233"/>
      <c r="E390" s="239"/>
      <c r="F390" s="234"/>
      <c r="G390" s="235"/>
      <c r="H390" s="500"/>
      <c r="I390" s="2"/>
      <c r="J390" s="2"/>
    </row>
    <row r="391" spans="1:10" s="221" customFormat="1" ht="15.95" customHeight="1">
      <c r="A391" s="973"/>
      <c r="B391" s="636"/>
      <c r="C391" s="232"/>
      <c r="D391" s="233"/>
      <c r="E391" s="239"/>
      <c r="F391" s="234"/>
      <c r="G391" s="235"/>
      <c r="H391" s="500"/>
      <c r="I391" s="2"/>
      <c r="J391" s="2"/>
    </row>
    <row r="392" spans="1:10" s="221" customFormat="1" ht="15.95" customHeight="1">
      <c r="A392" s="973"/>
      <c r="B392" s="636"/>
      <c r="C392" s="232"/>
      <c r="D392" s="233"/>
      <c r="E392" s="239"/>
      <c r="F392" s="234"/>
      <c r="G392" s="235"/>
      <c r="H392" s="500"/>
      <c r="I392" s="2"/>
      <c r="J392" s="2"/>
    </row>
    <row r="393" spans="1:10" s="221" customFormat="1" ht="15.95" customHeight="1">
      <c r="A393" s="973"/>
      <c r="B393" s="636"/>
      <c r="C393" s="232"/>
      <c r="D393" s="233"/>
      <c r="E393" s="239"/>
      <c r="F393" s="234"/>
      <c r="G393" s="235"/>
      <c r="H393" s="500"/>
      <c r="I393" s="2"/>
      <c r="J393" s="2"/>
    </row>
    <row r="394" spans="1:10" s="221" customFormat="1" ht="15.95" customHeight="1">
      <c r="A394" s="973"/>
      <c r="B394" s="636"/>
      <c r="C394" s="232"/>
      <c r="D394" s="233"/>
      <c r="E394" s="239"/>
      <c r="F394" s="234"/>
      <c r="G394" s="235"/>
      <c r="H394" s="500"/>
      <c r="I394" s="2"/>
      <c r="J394" s="2"/>
    </row>
    <row r="395" spans="1:10" s="221" customFormat="1" ht="15.95" customHeight="1">
      <c r="A395" s="973"/>
      <c r="B395" s="636"/>
      <c r="C395" s="232"/>
      <c r="D395" s="233"/>
      <c r="E395" s="239"/>
      <c r="F395" s="234"/>
      <c r="G395" s="235"/>
      <c r="H395" s="500"/>
      <c r="I395" s="2"/>
      <c r="J395" s="2"/>
    </row>
    <row r="396" spans="1:10" s="221" customFormat="1" ht="15.95" customHeight="1">
      <c r="A396" s="973"/>
      <c r="B396" s="636"/>
      <c r="C396" s="232"/>
      <c r="D396" s="233"/>
      <c r="E396" s="239"/>
      <c r="F396" s="234"/>
      <c r="G396" s="235"/>
      <c r="H396" s="500"/>
      <c r="I396" s="2"/>
      <c r="J396" s="2"/>
    </row>
    <row r="397" spans="1:10" s="221" customFormat="1" ht="15.95" customHeight="1">
      <c r="A397" s="973"/>
      <c r="B397" s="636"/>
      <c r="C397" s="232"/>
      <c r="D397" s="233"/>
      <c r="E397" s="239"/>
      <c r="F397" s="234"/>
      <c r="G397" s="235"/>
      <c r="H397" s="500"/>
      <c r="I397" s="2"/>
      <c r="J397" s="2"/>
    </row>
    <row r="398" spans="1:10" s="221" customFormat="1" ht="15.95" customHeight="1">
      <c r="A398" s="973"/>
      <c r="B398" s="636"/>
      <c r="C398" s="232"/>
      <c r="D398" s="233"/>
      <c r="E398" s="239"/>
      <c r="F398" s="234"/>
      <c r="G398" s="235"/>
      <c r="H398" s="500"/>
      <c r="I398" s="2"/>
      <c r="J398" s="2"/>
    </row>
    <row r="399" spans="1:10" s="221" customFormat="1" ht="15.95" customHeight="1">
      <c r="A399" s="973"/>
      <c r="B399" s="636"/>
      <c r="C399" s="232"/>
      <c r="D399" s="233"/>
      <c r="E399" s="239"/>
      <c r="F399" s="234"/>
      <c r="G399" s="235"/>
      <c r="H399" s="500"/>
      <c r="I399" s="2"/>
      <c r="J399" s="2"/>
    </row>
    <row r="400" spans="1:10" s="221" customFormat="1" ht="15.95" customHeight="1">
      <c r="A400" s="973"/>
      <c r="B400" s="636"/>
      <c r="C400" s="232"/>
      <c r="D400" s="233"/>
      <c r="E400" s="239"/>
      <c r="F400" s="234"/>
      <c r="G400" s="235"/>
      <c r="H400" s="500"/>
      <c r="I400" s="2"/>
      <c r="J400" s="2"/>
    </row>
    <row r="401" spans="1:10" s="221" customFormat="1" ht="15.95" customHeight="1">
      <c r="A401" s="973"/>
      <c r="B401" s="636"/>
      <c r="C401" s="232"/>
      <c r="D401" s="233"/>
      <c r="E401" s="239"/>
      <c r="F401" s="234"/>
      <c r="G401" s="235"/>
      <c r="H401" s="500"/>
      <c r="I401" s="2"/>
      <c r="J401" s="2"/>
    </row>
    <row r="402" spans="1:10" s="221" customFormat="1" ht="15.95" customHeight="1">
      <c r="A402" s="973"/>
      <c r="B402" s="636"/>
      <c r="C402" s="232"/>
      <c r="D402" s="233"/>
      <c r="E402" s="239"/>
      <c r="F402" s="234"/>
      <c r="G402" s="235"/>
      <c r="H402" s="500"/>
      <c r="I402" s="2"/>
      <c r="J402" s="2"/>
    </row>
    <row r="403" spans="1:10" s="221" customFormat="1" ht="15.95" customHeight="1">
      <c r="A403" s="973"/>
      <c r="B403" s="636"/>
      <c r="C403" s="232"/>
      <c r="D403" s="233"/>
      <c r="E403" s="239"/>
      <c r="F403" s="234"/>
      <c r="G403" s="235"/>
      <c r="H403" s="500"/>
      <c r="I403" s="2"/>
      <c r="J403" s="2"/>
    </row>
    <row r="404" spans="1:10" s="221" customFormat="1" ht="15.95" customHeight="1">
      <c r="A404" s="973"/>
      <c r="B404" s="636"/>
      <c r="C404" s="232"/>
      <c r="D404" s="233"/>
      <c r="E404" s="239"/>
      <c r="F404" s="234"/>
      <c r="G404" s="235"/>
      <c r="H404" s="500"/>
      <c r="I404" s="2"/>
      <c r="J404" s="2"/>
    </row>
    <row r="405" spans="1:10" s="221" customFormat="1" ht="15.95" customHeight="1">
      <c r="A405" s="973"/>
      <c r="B405" s="636"/>
      <c r="C405" s="232"/>
      <c r="D405" s="233"/>
      <c r="E405" s="239"/>
      <c r="F405" s="234"/>
      <c r="G405" s="235"/>
      <c r="H405" s="500"/>
      <c r="I405" s="2"/>
      <c r="J405" s="2"/>
    </row>
    <row r="406" spans="1:10" s="221" customFormat="1" ht="15.95" customHeight="1">
      <c r="A406" s="973"/>
      <c r="B406" s="636"/>
      <c r="C406" s="232"/>
      <c r="D406" s="233"/>
      <c r="E406" s="239"/>
      <c r="F406" s="234"/>
      <c r="G406" s="235"/>
      <c r="H406" s="500"/>
      <c r="I406" s="2"/>
      <c r="J406" s="2"/>
    </row>
    <row r="407" spans="1:10" s="221" customFormat="1" ht="15.95" customHeight="1">
      <c r="A407" s="973"/>
      <c r="B407" s="636"/>
      <c r="C407" s="232"/>
      <c r="D407" s="233"/>
      <c r="E407" s="239"/>
      <c r="F407" s="234"/>
      <c r="G407" s="235"/>
      <c r="H407" s="500"/>
      <c r="I407" s="2"/>
      <c r="J407" s="2"/>
    </row>
    <row r="408" spans="1:10" s="221" customFormat="1" ht="15.95" customHeight="1">
      <c r="A408" s="973"/>
      <c r="B408" s="636"/>
      <c r="C408" s="232"/>
      <c r="D408" s="233"/>
      <c r="E408" s="239"/>
      <c r="F408" s="234"/>
      <c r="G408" s="235"/>
      <c r="H408" s="500"/>
      <c r="I408" s="2"/>
      <c r="J408" s="2"/>
    </row>
    <row r="409" spans="1:10" s="221" customFormat="1" ht="15.95" customHeight="1">
      <c r="A409" s="973"/>
      <c r="B409" s="636"/>
      <c r="C409" s="232"/>
      <c r="D409" s="233"/>
      <c r="E409" s="239"/>
      <c r="F409" s="234"/>
      <c r="G409" s="235"/>
      <c r="H409" s="500"/>
      <c r="I409" s="2"/>
      <c r="J409" s="2"/>
    </row>
    <row r="410" spans="1:10" s="221" customFormat="1" ht="15.95" customHeight="1">
      <c r="A410" s="973"/>
      <c r="B410" s="636"/>
      <c r="C410" s="232"/>
      <c r="D410" s="233"/>
      <c r="E410" s="239"/>
      <c r="F410" s="234"/>
      <c r="G410" s="235"/>
      <c r="H410" s="500"/>
      <c r="I410" s="2"/>
      <c r="J410" s="2"/>
    </row>
    <row r="411" spans="1:10" s="221" customFormat="1" ht="15.95" customHeight="1">
      <c r="A411" s="973"/>
      <c r="B411" s="636"/>
      <c r="C411" s="232"/>
      <c r="D411" s="233"/>
      <c r="E411" s="239"/>
      <c r="F411" s="234"/>
      <c r="G411" s="235"/>
      <c r="H411" s="500"/>
      <c r="I411" s="2"/>
      <c r="J411" s="2"/>
    </row>
    <row r="412" spans="1:10" s="221" customFormat="1" ht="15.95" customHeight="1">
      <c r="A412" s="973"/>
      <c r="B412" s="636"/>
      <c r="C412" s="232"/>
      <c r="D412" s="233"/>
      <c r="E412" s="239"/>
      <c r="F412" s="234"/>
      <c r="G412" s="235"/>
      <c r="H412" s="500"/>
      <c r="I412" s="2"/>
      <c r="J412" s="2"/>
    </row>
    <row r="413" spans="1:10" s="221" customFormat="1" ht="15.95" customHeight="1">
      <c r="A413" s="973"/>
      <c r="B413" s="636"/>
      <c r="C413" s="232"/>
      <c r="D413" s="233"/>
      <c r="E413" s="239"/>
      <c r="F413" s="234"/>
      <c r="G413" s="235"/>
      <c r="H413" s="500"/>
      <c r="I413" s="2"/>
      <c r="J413" s="2"/>
    </row>
    <row r="414" spans="1:10" s="221" customFormat="1" ht="15.95" customHeight="1">
      <c r="A414" s="973"/>
      <c r="B414" s="636"/>
      <c r="C414" s="232"/>
      <c r="D414" s="233"/>
      <c r="E414" s="239"/>
      <c r="F414" s="234"/>
      <c r="G414" s="235"/>
      <c r="H414" s="500"/>
      <c r="I414" s="2"/>
      <c r="J414" s="2"/>
    </row>
    <row r="415" spans="1:10" s="221" customFormat="1" ht="15.95" customHeight="1">
      <c r="A415" s="973"/>
      <c r="B415" s="636"/>
      <c r="C415" s="232"/>
      <c r="D415" s="233"/>
      <c r="E415" s="239"/>
      <c r="F415" s="234"/>
      <c r="G415" s="235"/>
      <c r="H415" s="500"/>
      <c r="I415" s="2"/>
      <c r="J415" s="2"/>
    </row>
    <row r="416" spans="1:10" s="221" customFormat="1" ht="15.95" customHeight="1">
      <c r="A416" s="973"/>
      <c r="B416" s="636"/>
      <c r="C416" s="232"/>
      <c r="D416" s="233"/>
      <c r="E416" s="239"/>
      <c r="F416" s="234"/>
      <c r="G416" s="235"/>
      <c r="H416" s="500"/>
      <c r="I416" s="2"/>
      <c r="J416" s="2"/>
    </row>
    <row r="417" spans="1:10" s="221" customFormat="1" ht="15.95" customHeight="1">
      <c r="A417" s="973"/>
      <c r="B417" s="636"/>
      <c r="C417" s="232"/>
      <c r="D417" s="233"/>
      <c r="E417" s="239"/>
      <c r="F417" s="234"/>
      <c r="G417" s="235"/>
      <c r="H417" s="500"/>
      <c r="I417" s="2"/>
      <c r="J417" s="2"/>
    </row>
    <row r="418" spans="1:10" s="221" customFormat="1" ht="15.95" customHeight="1">
      <c r="A418" s="973"/>
      <c r="B418" s="636"/>
      <c r="C418" s="232"/>
      <c r="D418" s="233"/>
      <c r="E418" s="239"/>
      <c r="F418" s="234"/>
      <c r="G418" s="235"/>
      <c r="H418" s="500"/>
      <c r="I418" s="2"/>
      <c r="J418" s="2"/>
    </row>
    <row r="419" spans="1:10" s="221" customFormat="1" ht="15.95" customHeight="1">
      <c r="A419" s="973"/>
      <c r="B419" s="636"/>
      <c r="C419" s="232"/>
      <c r="D419" s="233"/>
      <c r="E419" s="239"/>
      <c r="F419" s="234"/>
      <c r="G419" s="235"/>
      <c r="H419" s="500"/>
      <c r="I419" s="2"/>
      <c r="J419" s="2"/>
    </row>
    <row r="420" spans="1:10" s="221" customFormat="1" ht="15.95" customHeight="1">
      <c r="A420" s="973"/>
      <c r="B420" s="636"/>
      <c r="C420" s="232"/>
      <c r="D420" s="233"/>
      <c r="E420" s="239"/>
      <c r="F420" s="234"/>
      <c r="G420" s="235"/>
      <c r="H420" s="500"/>
      <c r="I420" s="2"/>
      <c r="J420" s="2"/>
    </row>
    <row r="421" spans="1:10" s="221" customFormat="1" ht="15.95" customHeight="1">
      <c r="A421" s="973"/>
      <c r="B421" s="636"/>
      <c r="C421" s="232"/>
      <c r="D421" s="233"/>
      <c r="E421" s="239"/>
      <c r="F421" s="234"/>
      <c r="G421" s="235"/>
      <c r="H421" s="500"/>
      <c r="I421" s="2"/>
      <c r="J421" s="2"/>
    </row>
    <row r="422" spans="1:10" s="221" customFormat="1" ht="15.95" customHeight="1">
      <c r="A422" s="973"/>
      <c r="B422" s="636"/>
      <c r="C422" s="232"/>
      <c r="D422" s="233"/>
      <c r="E422" s="239"/>
      <c r="F422" s="234"/>
      <c r="G422" s="235"/>
      <c r="H422" s="500"/>
      <c r="I422" s="2"/>
      <c r="J422" s="2"/>
    </row>
    <row r="423" spans="1:10" s="221" customFormat="1" ht="15.95" customHeight="1">
      <c r="A423" s="973"/>
      <c r="B423" s="636"/>
      <c r="C423" s="232"/>
      <c r="D423" s="233"/>
      <c r="E423" s="239"/>
      <c r="F423" s="234"/>
      <c r="G423" s="235"/>
      <c r="H423" s="500"/>
      <c r="I423" s="2"/>
      <c r="J423" s="2"/>
    </row>
    <row r="424" spans="1:10" s="221" customFormat="1" ht="15.95" customHeight="1">
      <c r="A424" s="973"/>
      <c r="B424" s="636"/>
      <c r="C424" s="232"/>
      <c r="D424" s="233"/>
      <c r="E424" s="239"/>
      <c r="F424" s="234"/>
      <c r="G424" s="235"/>
      <c r="H424" s="500"/>
      <c r="I424" s="2"/>
      <c r="J424" s="2"/>
    </row>
    <row r="425" spans="1:10" s="221" customFormat="1" ht="15.95" customHeight="1">
      <c r="A425" s="973"/>
      <c r="B425" s="636"/>
      <c r="C425" s="232"/>
      <c r="D425" s="233"/>
      <c r="E425" s="239"/>
      <c r="F425" s="234"/>
      <c r="G425" s="235"/>
      <c r="H425" s="500"/>
      <c r="I425" s="2"/>
      <c r="J425" s="2"/>
    </row>
    <row r="426" spans="1:10" s="221" customFormat="1" ht="15.95" customHeight="1">
      <c r="A426" s="973"/>
      <c r="B426" s="636"/>
      <c r="C426" s="232"/>
      <c r="D426" s="233"/>
      <c r="E426" s="239"/>
      <c r="F426" s="234"/>
      <c r="G426" s="235"/>
      <c r="H426" s="500"/>
      <c r="I426" s="2"/>
      <c r="J426" s="2"/>
    </row>
    <row r="427" spans="1:10" s="221" customFormat="1" ht="15.95" customHeight="1">
      <c r="A427" s="973"/>
      <c r="B427" s="636"/>
      <c r="C427" s="232"/>
      <c r="D427" s="233"/>
      <c r="E427" s="239"/>
      <c r="F427" s="234"/>
      <c r="G427" s="235"/>
      <c r="H427" s="500"/>
      <c r="I427" s="2"/>
      <c r="J427" s="2"/>
    </row>
    <row r="428" spans="1:10" s="221" customFormat="1" ht="15.95" customHeight="1">
      <c r="A428" s="973"/>
      <c r="B428" s="636"/>
      <c r="C428" s="232"/>
      <c r="D428" s="233"/>
      <c r="E428" s="239"/>
      <c r="F428" s="234"/>
      <c r="G428" s="235"/>
      <c r="H428" s="500"/>
      <c r="I428" s="2"/>
      <c r="J428" s="2"/>
    </row>
    <row r="429" spans="1:10" s="221" customFormat="1" ht="15.95" customHeight="1">
      <c r="A429" s="973"/>
      <c r="B429" s="636"/>
      <c r="C429" s="232"/>
      <c r="D429" s="233"/>
      <c r="E429" s="239"/>
      <c r="F429" s="234"/>
      <c r="G429" s="235"/>
      <c r="H429" s="500"/>
      <c r="I429" s="2"/>
      <c r="J429" s="2"/>
    </row>
    <row r="430" spans="1:10" s="221" customFormat="1" ht="15.95" customHeight="1">
      <c r="A430" s="973"/>
      <c r="B430" s="636"/>
      <c r="C430" s="232"/>
      <c r="D430" s="233"/>
      <c r="E430" s="239"/>
      <c r="F430" s="234"/>
      <c r="G430" s="235"/>
      <c r="H430" s="500"/>
      <c r="I430" s="2"/>
      <c r="J430" s="2"/>
    </row>
    <row r="431" spans="1:10" s="221" customFormat="1" ht="15.95" customHeight="1">
      <c r="A431" s="973"/>
      <c r="B431" s="636"/>
      <c r="C431" s="232"/>
      <c r="D431" s="233"/>
      <c r="E431" s="239"/>
      <c r="F431" s="234"/>
      <c r="G431" s="235"/>
      <c r="H431" s="500"/>
      <c r="I431" s="2"/>
      <c r="J431" s="2"/>
    </row>
    <row r="432" spans="1:10" s="221" customFormat="1" ht="15.95" customHeight="1">
      <c r="A432" s="973"/>
      <c r="B432" s="636"/>
      <c r="C432" s="232"/>
      <c r="D432" s="233"/>
      <c r="E432" s="239"/>
      <c r="F432" s="234"/>
      <c r="G432" s="235"/>
      <c r="H432" s="500"/>
      <c r="I432" s="2"/>
      <c r="J432" s="2"/>
    </row>
    <row r="433" spans="1:10" s="221" customFormat="1" ht="15.95" customHeight="1">
      <c r="A433" s="973"/>
      <c r="B433" s="636"/>
      <c r="C433" s="232"/>
      <c r="D433" s="233"/>
      <c r="E433" s="239"/>
      <c r="F433" s="234"/>
      <c r="G433" s="235"/>
      <c r="H433" s="500"/>
      <c r="I433" s="2"/>
      <c r="J433" s="2"/>
    </row>
    <row r="434" spans="1:10" s="221" customFormat="1" ht="15.95" customHeight="1">
      <c r="A434" s="973"/>
      <c r="B434" s="636"/>
      <c r="C434" s="232"/>
      <c r="D434" s="233"/>
      <c r="E434" s="239"/>
      <c r="F434" s="234"/>
      <c r="G434" s="235"/>
      <c r="H434" s="500"/>
      <c r="I434" s="2"/>
      <c r="J434" s="2"/>
    </row>
    <row r="435" spans="1:10" s="221" customFormat="1" ht="15.95" customHeight="1">
      <c r="A435" s="973"/>
      <c r="B435" s="636"/>
      <c r="C435" s="232"/>
      <c r="D435" s="233"/>
      <c r="E435" s="239"/>
      <c r="F435" s="234"/>
      <c r="G435" s="235"/>
      <c r="H435" s="500"/>
      <c r="I435" s="2"/>
      <c r="J435" s="2"/>
    </row>
    <row r="436" spans="1:10" s="221" customFormat="1" ht="15.95" customHeight="1">
      <c r="A436" s="973"/>
      <c r="B436" s="636"/>
      <c r="C436" s="232"/>
      <c r="D436" s="233"/>
      <c r="E436" s="239"/>
      <c r="F436" s="234"/>
      <c r="G436" s="235"/>
      <c r="H436" s="500"/>
      <c r="I436" s="2"/>
      <c r="J436" s="2"/>
    </row>
    <row r="437" spans="1:10" s="221" customFormat="1" ht="15.95" customHeight="1">
      <c r="A437" s="973"/>
      <c r="B437" s="636"/>
      <c r="C437" s="232"/>
      <c r="D437" s="233"/>
      <c r="E437" s="239"/>
      <c r="F437" s="234"/>
      <c r="G437" s="235"/>
      <c r="H437" s="500"/>
      <c r="I437" s="2"/>
      <c r="J437" s="2"/>
    </row>
    <row r="438" spans="1:10" s="221" customFormat="1" ht="15.95" customHeight="1">
      <c r="A438" s="973"/>
      <c r="B438" s="636"/>
      <c r="C438" s="232"/>
      <c r="D438" s="233"/>
      <c r="E438" s="239"/>
      <c r="F438" s="234"/>
      <c r="G438" s="235"/>
      <c r="H438" s="500"/>
      <c r="I438" s="2"/>
      <c r="J438" s="2"/>
    </row>
    <row r="439" spans="1:10" s="221" customFormat="1" ht="15.95" customHeight="1">
      <c r="A439" s="973"/>
      <c r="B439" s="636"/>
      <c r="C439" s="232"/>
      <c r="D439" s="233"/>
      <c r="E439" s="239"/>
      <c r="F439" s="234"/>
      <c r="G439" s="235"/>
      <c r="H439" s="500"/>
      <c r="I439" s="2"/>
      <c r="J439" s="2"/>
    </row>
    <row r="440" spans="1:10" s="221" customFormat="1" ht="15.95" customHeight="1">
      <c r="A440" s="973"/>
      <c r="B440" s="636"/>
      <c r="C440" s="232"/>
      <c r="D440" s="233"/>
      <c r="E440" s="239"/>
      <c r="F440" s="234"/>
      <c r="G440" s="235"/>
      <c r="H440" s="500"/>
      <c r="I440" s="2"/>
      <c r="J440" s="2"/>
    </row>
    <row r="441" spans="1:10" s="221" customFormat="1" ht="15.95" customHeight="1">
      <c r="A441" s="973"/>
      <c r="B441" s="636"/>
      <c r="C441" s="232"/>
      <c r="D441" s="233"/>
      <c r="E441" s="239"/>
      <c r="F441" s="234"/>
      <c r="G441" s="235"/>
      <c r="H441" s="500"/>
      <c r="I441" s="2"/>
      <c r="J441" s="2"/>
    </row>
    <row r="442" spans="1:10" s="221" customFormat="1" ht="15.95" customHeight="1">
      <c r="A442" s="973"/>
      <c r="B442" s="636"/>
      <c r="C442" s="232"/>
      <c r="D442" s="233"/>
      <c r="E442" s="239"/>
      <c r="F442" s="234"/>
      <c r="G442" s="235"/>
      <c r="H442" s="500"/>
      <c r="I442" s="2"/>
      <c r="J442" s="2"/>
    </row>
    <row r="443" spans="1:10" s="221" customFormat="1" ht="15.95" customHeight="1">
      <c r="A443" s="973"/>
      <c r="B443" s="636"/>
      <c r="C443" s="232"/>
      <c r="D443" s="233"/>
      <c r="E443" s="239"/>
      <c r="F443" s="234"/>
      <c r="G443" s="235"/>
      <c r="H443" s="500"/>
      <c r="I443" s="2"/>
      <c r="J443" s="2"/>
    </row>
    <row r="444" spans="1:10" s="221" customFormat="1" ht="15.95" customHeight="1">
      <c r="A444" s="973"/>
      <c r="B444" s="636"/>
      <c r="C444" s="232"/>
      <c r="D444" s="233"/>
      <c r="E444" s="239"/>
      <c r="F444" s="234"/>
      <c r="G444" s="235"/>
      <c r="H444" s="500"/>
      <c r="I444" s="2"/>
      <c r="J444" s="2"/>
    </row>
    <row r="445" spans="1:10" s="221" customFormat="1" ht="15.95" customHeight="1">
      <c r="A445" s="973"/>
      <c r="B445" s="636"/>
      <c r="C445" s="232"/>
      <c r="D445" s="233"/>
      <c r="E445" s="239"/>
      <c r="F445" s="234"/>
      <c r="G445" s="235"/>
      <c r="H445" s="500"/>
      <c r="I445" s="2"/>
      <c r="J445" s="2"/>
    </row>
    <row r="446" spans="1:10" s="221" customFormat="1" ht="15.95" customHeight="1">
      <c r="A446" s="973"/>
      <c r="B446" s="636"/>
      <c r="C446" s="232"/>
      <c r="D446" s="233"/>
      <c r="E446" s="239"/>
      <c r="F446" s="234"/>
      <c r="G446" s="235"/>
      <c r="H446" s="500"/>
      <c r="I446" s="2"/>
      <c r="J446" s="2"/>
    </row>
    <row r="447" spans="1:10" s="221" customFormat="1" ht="15.95" customHeight="1">
      <c r="A447" s="973"/>
      <c r="B447" s="636"/>
      <c r="C447" s="232"/>
      <c r="D447" s="233"/>
      <c r="E447" s="239"/>
      <c r="F447" s="234"/>
      <c r="G447" s="235"/>
      <c r="H447" s="500"/>
      <c r="I447" s="2"/>
      <c r="J447" s="2"/>
    </row>
    <row r="448" spans="1:10" s="221" customFormat="1" ht="15.95" customHeight="1">
      <c r="A448" s="973"/>
      <c r="B448" s="636"/>
      <c r="C448" s="232"/>
      <c r="D448" s="233"/>
      <c r="E448" s="239"/>
      <c r="F448" s="234"/>
      <c r="G448" s="235"/>
      <c r="H448" s="500"/>
      <c r="I448" s="2"/>
      <c r="J448" s="2"/>
    </row>
    <row r="449" spans="1:10" s="221" customFormat="1" ht="15.95" customHeight="1">
      <c r="A449" s="973"/>
      <c r="B449" s="636"/>
      <c r="C449" s="232"/>
      <c r="D449" s="233"/>
      <c r="E449" s="239"/>
      <c r="F449" s="234"/>
      <c r="G449" s="235"/>
      <c r="H449" s="500"/>
      <c r="I449" s="2"/>
      <c r="J449" s="2"/>
    </row>
    <row r="450" spans="1:10" s="221" customFormat="1" ht="15.95" customHeight="1">
      <c r="A450" s="973"/>
      <c r="B450" s="636"/>
      <c r="C450" s="232"/>
      <c r="D450" s="233"/>
      <c r="E450" s="239"/>
      <c r="F450" s="234"/>
      <c r="G450" s="235"/>
      <c r="H450" s="500"/>
      <c r="I450" s="2"/>
      <c r="J450" s="2"/>
    </row>
    <row r="451" spans="1:10" s="221" customFormat="1" ht="15.95" customHeight="1">
      <c r="A451" s="973"/>
      <c r="B451" s="636"/>
      <c r="C451" s="232"/>
      <c r="D451" s="233"/>
      <c r="E451" s="239"/>
      <c r="F451" s="234"/>
      <c r="G451" s="235"/>
      <c r="H451" s="500"/>
      <c r="I451" s="2"/>
      <c r="J451" s="2"/>
    </row>
    <row r="452" spans="1:10" s="221" customFormat="1" ht="15.95" customHeight="1">
      <c r="A452" s="973"/>
      <c r="B452" s="636"/>
      <c r="C452" s="232"/>
      <c r="D452" s="233"/>
      <c r="E452" s="239"/>
      <c r="F452" s="234"/>
      <c r="G452" s="235"/>
      <c r="H452" s="500"/>
      <c r="I452" s="2"/>
      <c r="J452" s="2"/>
    </row>
    <row r="453" spans="1:10" s="221" customFormat="1" ht="15.95" customHeight="1">
      <c r="A453" s="973"/>
      <c r="B453" s="636"/>
      <c r="C453" s="232"/>
      <c r="D453" s="233"/>
      <c r="E453" s="239"/>
      <c r="F453" s="234"/>
      <c r="G453" s="235"/>
      <c r="H453" s="500"/>
      <c r="I453" s="2"/>
      <c r="J453" s="2"/>
    </row>
    <row r="454" spans="1:10" s="221" customFormat="1" ht="15.95" customHeight="1">
      <c r="A454" s="973"/>
      <c r="B454" s="636"/>
      <c r="C454" s="232"/>
      <c r="D454" s="233"/>
      <c r="E454" s="239"/>
      <c r="F454" s="234"/>
      <c r="G454" s="235"/>
      <c r="H454" s="500"/>
      <c r="I454" s="2"/>
      <c r="J454" s="2"/>
    </row>
    <row r="455" spans="1:10" s="221" customFormat="1" ht="15.95" customHeight="1">
      <c r="A455" s="973"/>
      <c r="B455" s="636"/>
      <c r="C455" s="232"/>
      <c r="D455" s="233"/>
      <c r="E455" s="239"/>
      <c r="F455" s="234"/>
      <c r="G455" s="235"/>
      <c r="H455" s="500"/>
      <c r="I455" s="2"/>
      <c r="J455" s="2"/>
    </row>
    <row r="456" spans="1:10" s="221" customFormat="1" ht="15.95" customHeight="1">
      <c r="A456" s="973"/>
      <c r="B456" s="636"/>
      <c r="C456" s="232"/>
      <c r="D456" s="233"/>
      <c r="E456" s="239"/>
      <c r="F456" s="234"/>
      <c r="G456" s="235"/>
      <c r="H456" s="500"/>
      <c r="I456" s="2"/>
      <c r="J456" s="2"/>
    </row>
    <row r="457" spans="1:10" s="221" customFormat="1" ht="15.95" customHeight="1">
      <c r="A457" s="973"/>
      <c r="B457" s="636"/>
      <c r="C457" s="232"/>
      <c r="D457" s="233"/>
      <c r="E457" s="239"/>
      <c r="F457" s="234"/>
      <c r="G457" s="235"/>
      <c r="H457" s="500"/>
      <c r="I457" s="2"/>
      <c r="J457" s="2"/>
    </row>
    <row r="458" spans="1:10" s="221" customFormat="1" ht="15.95" customHeight="1">
      <c r="A458" s="973"/>
      <c r="B458" s="636"/>
      <c r="C458" s="232"/>
      <c r="D458" s="233"/>
      <c r="E458" s="239"/>
      <c r="F458" s="234"/>
      <c r="G458" s="235"/>
      <c r="H458" s="500"/>
      <c r="I458" s="2"/>
      <c r="J458" s="2"/>
    </row>
    <row r="459" spans="1:10" s="221" customFormat="1" ht="15.95" customHeight="1">
      <c r="A459" s="973"/>
      <c r="B459" s="636"/>
      <c r="C459" s="232"/>
      <c r="D459" s="233"/>
      <c r="E459" s="239"/>
      <c r="F459" s="234"/>
      <c r="G459" s="235"/>
      <c r="H459" s="500"/>
      <c r="I459" s="2"/>
      <c r="J459" s="2"/>
    </row>
    <row r="460" spans="1:10" s="221" customFormat="1" ht="15.95" customHeight="1">
      <c r="A460" s="973"/>
      <c r="B460" s="636"/>
      <c r="C460" s="232"/>
      <c r="D460" s="233"/>
      <c r="E460" s="239"/>
      <c r="F460" s="234"/>
      <c r="G460" s="235"/>
      <c r="H460" s="500"/>
      <c r="I460" s="2"/>
      <c r="J460" s="2"/>
    </row>
    <row r="461" spans="1:10" s="221" customFormat="1" ht="15.95" customHeight="1">
      <c r="A461" s="973"/>
      <c r="B461" s="636"/>
      <c r="C461" s="232"/>
      <c r="D461" s="233"/>
      <c r="E461" s="239"/>
      <c r="F461" s="234"/>
      <c r="G461" s="235"/>
      <c r="H461" s="500"/>
      <c r="I461" s="2"/>
      <c r="J461" s="2"/>
    </row>
    <row r="462" spans="1:10" s="221" customFormat="1" ht="15.95" customHeight="1">
      <c r="A462" s="973"/>
      <c r="B462" s="636"/>
      <c r="C462" s="232"/>
      <c r="D462" s="233"/>
      <c r="E462" s="239"/>
      <c r="F462" s="234"/>
      <c r="G462" s="235"/>
      <c r="H462" s="500"/>
      <c r="I462" s="2"/>
      <c r="J462" s="2"/>
    </row>
    <row r="463" spans="1:10" s="221" customFormat="1" ht="15.95" customHeight="1">
      <c r="A463" s="973"/>
      <c r="B463" s="636"/>
      <c r="C463" s="232"/>
      <c r="D463" s="233"/>
      <c r="E463" s="239"/>
      <c r="F463" s="234"/>
      <c r="G463" s="235"/>
      <c r="H463" s="500"/>
      <c r="I463" s="2"/>
      <c r="J463" s="2"/>
    </row>
    <row r="464" spans="1:10" s="221" customFormat="1" ht="15.95" customHeight="1">
      <c r="A464" s="973"/>
      <c r="B464" s="636"/>
      <c r="C464" s="232"/>
      <c r="D464" s="233"/>
      <c r="E464" s="239"/>
      <c r="F464" s="234"/>
      <c r="G464" s="235"/>
      <c r="H464" s="500"/>
      <c r="I464" s="2"/>
      <c r="J464" s="2"/>
    </row>
    <row r="465" spans="1:10" s="221" customFormat="1" ht="15.95" customHeight="1">
      <c r="A465" s="973"/>
      <c r="B465" s="636"/>
      <c r="C465" s="232"/>
      <c r="D465" s="233"/>
      <c r="E465" s="239"/>
      <c r="F465" s="234"/>
      <c r="G465" s="235"/>
      <c r="H465" s="500"/>
      <c r="I465" s="2"/>
      <c r="J465" s="2"/>
    </row>
    <row r="466" spans="1:10" s="221" customFormat="1" ht="15.95" customHeight="1">
      <c r="A466" s="973"/>
      <c r="B466" s="636"/>
      <c r="C466" s="232"/>
      <c r="D466" s="233"/>
      <c r="E466" s="239"/>
      <c r="F466" s="234"/>
      <c r="G466" s="235"/>
      <c r="H466" s="500"/>
      <c r="I466" s="2"/>
      <c r="J466" s="2"/>
    </row>
    <row r="467" spans="1:10" s="221" customFormat="1" ht="15.95" customHeight="1">
      <c r="A467" s="973"/>
      <c r="B467" s="636"/>
      <c r="C467" s="232"/>
      <c r="D467" s="233"/>
      <c r="E467" s="239"/>
      <c r="F467" s="234"/>
      <c r="G467" s="235"/>
      <c r="H467" s="500"/>
      <c r="I467" s="2"/>
      <c r="J467" s="2"/>
    </row>
    <row r="468" spans="1:10" s="221" customFormat="1" ht="15.95" customHeight="1">
      <c r="A468" s="973"/>
      <c r="B468" s="636"/>
      <c r="C468" s="232"/>
      <c r="D468" s="233"/>
      <c r="E468" s="239"/>
      <c r="F468" s="234"/>
      <c r="G468" s="235"/>
      <c r="H468" s="500"/>
      <c r="I468" s="2"/>
      <c r="J468" s="2"/>
    </row>
    <row r="469" spans="1:10" s="221" customFormat="1" ht="15.95" customHeight="1">
      <c r="A469" s="973"/>
      <c r="B469" s="636"/>
      <c r="C469" s="232"/>
      <c r="D469" s="233"/>
      <c r="E469" s="239"/>
      <c r="F469" s="234"/>
      <c r="G469" s="235"/>
      <c r="H469" s="500"/>
      <c r="I469" s="2"/>
      <c r="J469" s="2"/>
    </row>
    <row r="470" spans="1:10" s="221" customFormat="1" ht="15.95" customHeight="1">
      <c r="A470" s="973"/>
      <c r="B470" s="636"/>
      <c r="C470" s="232"/>
      <c r="D470" s="233"/>
      <c r="E470" s="239"/>
      <c r="F470" s="234"/>
      <c r="G470" s="235"/>
      <c r="H470" s="500"/>
      <c r="I470" s="2"/>
      <c r="J470" s="2"/>
    </row>
    <row r="471" spans="1:10" s="221" customFormat="1" ht="15.95" customHeight="1">
      <c r="A471" s="973"/>
      <c r="B471" s="636"/>
      <c r="C471" s="232"/>
      <c r="D471" s="233"/>
      <c r="E471" s="239"/>
      <c r="F471" s="234"/>
      <c r="G471" s="235"/>
      <c r="H471" s="500"/>
      <c r="I471" s="2"/>
      <c r="J471" s="2"/>
    </row>
    <row r="472" spans="1:10" s="221" customFormat="1" ht="15.95" customHeight="1">
      <c r="A472" s="973"/>
      <c r="B472" s="636"/>
      <c r="C472" s="232"/>
      <c r="D472" s="233"/>
      <c r="E472" s="239"/>
      <c r="F472" s="234"/>
      <c r="G472" s="235"/>
      <c r="H472" s="500"/>
      <c r="I472" s="2"/>
      <c r="J472" s="2"/>
    </row>
    <row r="473" spans="1:10" s="221" customFormat="1" ht="15.95" customHeight="1">
      <c r="A473" s="973"/>
      <c r="B473" s="636"/>
      <c r="C473" s="232"/>
      <c r="D473" s="233"/>
      <c r="E473" s="239"/>
      <c r="F473" s="234"/>
      <c r="G473" s="235"/>
      <c r="H473" s="500"/>
      <c r="I473" s="2"/>
      <c r="J473" s="2"/>
    </row>
    <row r="474" spans="1:10" s="221" customFormat="1" ht="15.95" customHeight="1">
      <c r="A474" s="973"/>
      <c r="B474" s="636"/>
      <c r="C474" s="232"/>
      <c r="D474" s="233"/>
      <c r="E474" s="239"/>
      <c r="F474" s="234"/>
      <c r="G474" s="235"/>
      <c r="H474" s="500"/>
      <c r="I474" s="2"/>
      <c r="J474" s="2"/>
    </row>
    <row r="475" spans="1:10" s="221" customFormat="1" ht="15.95" customHeight="1">
      <c r="A475" s="973"/>
      <c r="B475" s="636"/>
      <c r="C475" s="232"/>
      <c r="D475" s="233"/>
      <c r="E475" s="239"/>
      <c r="F475" s="234"/>
      <c r="G475" s="235"/>
      <c r="H475" s="500"/>
      <c r="I475" s="2"/>
      <c r="J475" s="2"/>
    </row>
    <row r="476" spans="1:10" s="221" customFormat="1" ht="15.95" customHeight="1">
      <c r="A476" s="973"/>
      <c r="B476" s="636"/>
      <c r="C476" s="232"/>
      <c r="D476" s="233"/>
      <c r="E476" s="239"/>
      <c r="F476" s="234"/>
      <c r="G476" s="235"/>
      <c r="H476" s="500"/>
      <c r="I476" s="2"/>
      <c r="J476" s="2"/>
    </row>
    <row r="477" spans="1:10" s="221" customFormat="1" ht="15.95" customHeight="1">
      <c r="A477" s="973"/>
      <c r="B477" s="636"/>
      <c r="C477" s="232"/>
      <c r="D477" s="233"/>
      <c r="E477" s="239"/>
      <c r="F477" s="234"/>
      <c r="G477" s="235"/>
      <c r="H477" s="500"/>
      <c r="I477" s="2"/>
      <c r="J477" s="2"/>
    </row>
    <row r="478" spans="1:10" s="221" customFormat="1" ht="15.95" customHeight="1">
      <c r="A478" s="973"/>
      <c r="B478" s="636"/>
      <c r="C478" s="232"/>
      <c r="D478" s="233"/>
      <c r="E478" s="239"/>
      <c r="F478" s="234"/>
      <c r="G478" s="235"/>
      <c r="H478" s="500"/>
      <c r="I478" s="2"/>
      <c r="J478" s="2"/>
    </row>
    <row r="479" spans="1:10" s="221" customFormat="1" ht="15.95" customHeight="1">
      <c r="A479" s="973"/>
      <c r="B479" s="636"/>
      <c r="C479" s="232"/>
      <c r="D479" s="233"/>
      <c r="E479" s="239"/>
      <c r="F479" s="234"/>
      <c r="G479" s="235"/>
      <c r="H479" s="500"/>
      <c r="I479" s="2"/>
      <c r="J479" s="2"/>
    </row>
    <row r="480" spans="1:10" s="221" customFormat="1" ht="15.95" customHeight="1">
      <c r="A480" s="973"/>
      <c r="B480" s="636"/>
      <c r="C480" s="232"/>
      <c r="D480" s="233"/>
      <c r="E480" s="239"/>
      <c r="F480" s="234"/>
      <c r="G480" s="235"/>
      <c r="H480" s="500"/>
      <c r="I480" s="2"/>
      <c r="J480" s="2"/>
    </row>
    <row r="481" spans="1:10" s="221" customFormat="1" ht="15.95" customHeight="1">
      <c r="A481" s="973"/>
      <c r="B481" s="636"/>
      <c r="C481" s="232"/>
      <c r="D481" s="233"/>
      <c r="E481" s="239"/>
      <c r="F481" s="234"/>
      <c r="G481" s="235"/>
      <c r="H481" s="500"/>
      <c r="I481" s="2"/>
      <c r="J481" s="2"/>
    </row>
    <row r="482" spans="1:10" s="221" customFormat="1" ht="15.95" customHeight="1">
      <c r="A482" s="973"/>
      <c r="B482" s="636"/>
      <c r="C482" s="232"/>
      <c r="D482" s="233"/>
      <c r="E482" s="239"/>
      <c r="F482" s="234"/>
      <c r="G482" s="235"/>
      <c r="H482" s="500"/>
      <c r="I482" s="2"/>
      <c r="J482" s="2"/>
    </row>
    <row r="483" spans="1:10" s="221" customFormat="1" ht="15.95" customHeight="1">
      <c r="A483" s="973"/>
      <c r="B483" s="636"/>
      <c r="C483" s="232"/>
      <c r="D483" s="233"/>
      <c r="E483" s="239"/>
      <c r="F483" s="234"/>
      <c r="G483" s="235"/>
      <c r="H483" s="500"/>
      <c r="I483" s="2"/>
      <c r="J483" s="2"/>
    </row>
    <row r="484" spans="1:10" s="221" customFormat="1" ht="15.95" customHeight="1">
      <c r="A484" s="973"/>
      <c r="B484" s="636"/>
      <c r="C484" s="232"/>
      <c r="D484" s="233"/>
      <c r="E484" s="239"/>
      <c r="F484" s="234"/>
      <c r="G484" s="235"/>
      <c r="H484" s="500"/>
      <c r="I484" s="2"/>
      <c r="J484" s="2"/>
    </row>
    <row r="485" spans="1:10" s="221" customFormat="1" ht="15.95" customHeight="1">
      <c r="A485" s="973"/>
      <c r="B485" s="636"/>
      <c r="C485" s="232"/>
      <c r="D485" s="233"/>
      <c r="E485" s="239"/>
      <c r="F485" s="234"/>
      <c r="G485" s="235"/>
      <c r="H485" s="500"/>
      <c r="I485" s="2"/>
      <c r="J485" s="2"/>
    </row>
    <row r="486" spans="1:10" s="221" customFormat="1" ht="15.95" customHeight="1">
      <c r="A486" s="973"/>
      <c r="B486" s="636"/>
      <c r="C486" s="232"/>
      <c r="D486" s="233"/>
      <c r="E486" s="239"/>
      <c r="F486" s="234"/>
      <c r="G486" s="235"/>
      <c r="H486" s="500"/>
      <c r="I486" s="2"/>
      <c r="J486" s="2"/>
    </row>
    <row r="487" spans="1:10" s="221" customFormat="1" ht="15.95" customHeight="1">
      <c r="A487" s="973"/>
      <c r="B487" s="636"/>
      <c r="C487" s="232"/>
      <c r="D487" s="233"/>
      <c r="E487" s="239"/>
      <c r="F487" s="234"/>
      <c r="G487" s="235"/>
      <c r="H487" s="500"/>
      <c r="I487" s="2"/>
      <c r="J487" s="2"/>
    </row>
    <row r="488" spans="1:10" s="221" customFormat="1" ht="15.95" customHeight="1">
      <c r="A488" s="973"/>
      <c r="B488" s="636"/>
      <c r="C488" s="232"/>
      <c r="D488" s="233"/>
      <c r="E488" s="239"/>
      <c r="F488" s="234"/>
      <c r="G488" s="235"/>
      <c r="H488" s="500"/>
      <c r="I488" s="2"/>
      <c r="J488" s="2"/>
    </row>
    <row r="489" spans="1:10" s="221" customFormat="1" ht="15.95" customHeight="1">
      <c r="A489" s="973"/>
      <c r="B489" s="636"/>
      <c r="C489" s="232"/>
      <c r="D489" s="233"/>
      <c r="E489" s="239"/>
      <c r="F489" s="234"/>
      <c r="G489" s="235"/>
      <c r="H489" s="500"/>
      <c r="I489" s="2"/>
      <c r="J489" s="2"/>
    </row>
    <row r="490" spans="1:10" s="221" customFormat="1" ht="15.95" customHeight="1">
      <c r="A490" s="973"/>
      <c r="B490" s="636"/>
      <c r="C490" s="232"/>
      <c r="D490" s="233"/>
      <c r="E490" s="239"/>
      <c r="F490" s="234"/>
      <c r="G490" s="235"/>
      <c r="H490" s="500"/>
      <c r="I490" s="2"/>
      <c r="J490" s="2"/>
    </row>
    <row r="491" spans="1:10" s="221" customFormat="1" ht="15.95" customHeight="1">
      <c r="A491" s="973"/>
      <c r="B491" s="636"/>
      <c r="C491" s="232"/>
      <c r="D491" s="233"/>
      <c r="E491" s="239"/>
      <c r="F491" s="234"/>
      <c r="G491" s="235"/>
      <c r="H491" s="500"/>
      <c r="I491" s="2"/>
      <c r="J491" s="2"/>
    </row>
    <row r="492" spans="1:10" s="221" customFormat="1" ht="15.95" customHeight="1">
      <c r="A492" s="973"/>
      <c r="B492" s="636"/>
      <c r="C492" s="232"/>
      <c r="D492" s="233"/>
      <c r="E492" s="239"/>
      <c r="F492" s="234"/>
      <c r="G492" s="235"/>
      <c r="H492" s="500"/>
      <c r="I492" s="2"/>
      <c r="J492" s="2"/>
    </row>
    <row r="493" spans="1:10" s="221" customFormat="1" ht="15.95" customHeight="1">
      <c r="A493" s="973"/>
      <c r="B493" s="636"/>
      <c r="C493" s="232"/>
      <c r="D493" s="233"/>
      <c r="E493" s="239"/>
      <c r="F493" s="234"/>
      <c r="G493" s="235"/>
      <c r="H493" s="500"/>
      <c r="I493" s="2"/>
      <c r="J493" s="2"/>
    </row>
    <row r="494" spans="1:10" s="221" customFormat="1" ht="15.95" customHeight="1">
      <c r="A494" s="973"/>
      <c r="B494" s="636"/>
      <c r="C494" s="232"/>
      <c r="D494" s="233"/>
      <c r="E494" s="239"/>
      <c r="F494" s="234"/>
      <c r="G494" s="235"/>
      <c r="H494" s="500"/>
      <c r="I494" s="2"/>
      <c r="J494" s="2"/>
    </row>
    <row r="495" spans="1:10" s="221" customFormat="1" ht="15.95" customHeight="1">
      <c r="A495" s="973"/>
      <c r="B495" s="636"/>
      <c r="C495" s="232"/>
      <c r="D495" s="233"/>
      <c r="E495" s="239"/>
      <c r="F495" s="234"/>
      <c r="G495" s="235"/>
      <c r="H495" s="500"/>
      <c r="I495" s="2"/>
      <c r="J495" s="2"/>
    </row>
    <row r="496" spans="1:10" s="221" customFormat="1" ht="15.95" customHeight="1">
      <c r="A496" s="973"/>
      <c r="B496" s="636"/>
      <c r="C496" s="232"/>
      <c r="D496" s="233"/>
      <c r="E496" s="239"/>
      <c r="F496" s="234"/>
      <c r="G496" s="235"/>
      <c r="H496" s="500"/>
      <c r="I496" s="2"/>
      <c r="J496" s="2"/>
    </row>
    <row r="497" spans="1:10" s="221" customFormat="1" ht="15.95" customHeight="1">
      <c r="A497" s="973"/>
      <c r="B497" s="636"/>
      <c r="C497" s="232"/>
      <c r="D497" s="233"/>
      <c r="E497" s="239"/>
      <c r="F497" s="234"/>
      <c r="G497" s="235"/>
      <c r="H497" s="500"/>
      <c r="I497" s="2"/>
      <c r="J497" s="2"/>
    </row>
    <row r="498" spans="1:10" s="221" customFormat="1" ht="15.95" customHeight="1">
      <c r="A498" s="973"/>
      <c r="B498" s="636"/>
      <c r="C498" s="232"/>
      <c r="D498" s="233"/>
      <c r="E498" s="239"/>
      <c r="F498" s="234"/>
      <c r="G498" s="235"/>
      <c r="H498" s="500"/>
      <c r="I498" s="2"/>
      <c r="J498" s="2"/>
    </row>
    <row r="499" spans="1:10" s="221" customFormat="1" ht="15.95" customHeight="1">
      <c r="A499" s="973"/>
      <c r="B499" s="636"/>
      <c r="C499" s="232"/>
      <c r="D499" s="233"/>
      <c r="E499" s="239"/>
      <c r="F499" s="234"/>
      <c r="G499" s="235"/>
      <c r="H499" s="500"/>
      <c r="I499" s="2"/>
      <c r="J499" s="2"/>
    </row>
    <row r="500" spans="1:10" s="221" customFormat="1" ht="15.95" customHeight="1">
      <c r="A500" s="973"/>
      <c r="B500" s="636"/>
      <c r="C500" s="232"/>
      <c r="D500" s="233"/>
      <c r="E500" s="239"/>
      <c r="F500" s="234"/>
      <c r="G500" s="235"/>
      <c r="H500" s="500"/>
      <c r="I500" s="2"/>
      <c r="J500" s="2"/>
    </row>
    <row r="501" spans="1:10" s="221" customFormat="1" ht="15.95" customHeight="1">
      <c r="A501" s="973"/>
      <c r="B501" s="636"/>
      <c r="C501" s="232"/>
      <c r="D501" s="233"/>
      <c r="E501" s="239"/>
      <c r="F501" s="234"/>
      <c r="G501" s="235"/>
      <c r="H501" s="500"/>
      <c r="I501" s="2"/>
      <c r="J501" s="2"/>
    </row>
    <row r="502" spans="1:10" s="221" customFormat="1" ht="15.95" customHeight="1">
      <c r="A502" s="973"/>
      <c r="B502" s="636"/>
      <c r="C502" s="232"/>
      <c r="D502" s="233"/>
      <c r="E502" s="239"/>
      <c r="F502" s="234"/>
      <c r="G502" s="235"/>
      <c r="H502" s="500"/>
      <c r="I502" s="2"/>
      <c r="J502" s="2"/>
    </row>
    <row r="503" spans="1:10" s="221" customFormat="1" ht="15.95" customHeight="1">
      <c r="A503" s="973"/>
      <c r="B503" s="636"/>
      <c r="C503" s="232"/>
      <c r="D503" s="233"/>
      <c r="E503" s="239"/>
      <c r="F503" s="234"/>
      <c r="G503" s="235"/>
      <c r="H503" s="500"/>
      <c r="I503" s="2"/>
      <c r="J503" s="2"/>
    </row>
    <row r="504" spans="1:10" s="221" customFormat="1" ht="15.95" customHeight="1">
      <c r="A504" s="973"/>
      <c r="B504" s="636"/>
      <c r="C504" s="232"/>
      <c r="D504" s="233"/>
      <c r="E504" s="239"/>
      <c r="F504" s="234"/>
      <c r="G504" s="235"/>
      <c r="H504" s="500"/>
      <c r="I504" s="2"/>
      <c r="J504" s="2"/>
    </row>
    <row r="505" spans="1:10" s="221" customFormat="1" ht="15.95" customHeight="1">
      <c r="A505" s="973"/>
      <c r="B505" s="636"/>
      <c r="C505" s="232"/>
      <c r="D505" s="233"/>
      <c r="E505" s="239"/>
      <c r="F505" s="234"/>
      <c r="G505" s="235"/>
      <c r="H505" s="500"/>
      <c r="I505" s="2"/>
      <c r="J505" s="2"/>
    </row>
    <row r="506" spans="1:10" s="221" customFormat="1" ht="15.95" customHeight="1">
      <c r="A506" s="973"/>
      <c r="B506" s="636"/>
      <c r="C506" s="232"/>
      <c r="D506" s="233"/>
      <c r="E506" s="239"/>
      <c r="F506" s="234"/>
      <c r="G506" s="235"/>
      <c r="H506" s="500"/>
      <c r="I506" s="2"/>
      <c r="J506" s="2"/>
    </row>
    <row r="507" spans="1:10" s="221" customFormat="1" ht="15.95" customHeight="1">
      <c r="A507" s="973"/>
      <c r="B507" s="636"/>
      <c r="C507" s="232"/>
      <c r="D507" s="233"/>
      <c r="E507" s="239"/>
      <c r="F507" s="234"/>
      <c r="G507" s="235"/>
      <c r="H507" s="500"/>
      <c r="I507" s="2"/>
      <c r="J507" s="2"/>
    </row>
    <row r="508" spans="1:10" s="221" customFormat="1" ht="15.95" customHeight="1">
      <c r="A508" s="973"/>
      <c r="B508" s="636"/>
      <c r="C508" s="232"/>
      <c r="D508" s="233"/>
      <c r="E508" s="239"/>
      <c r="F508" s="234"/>
      <c r="G508" s="235"/>
      <c r="H508" s="500"/>
      <c r="I508" s="2"/>
      <c r="J508" s="2"/>
    </row>
    <row r="509" spans="1:10" s="221" customFormat="1" ht="15.95" customHeight="1">
      <c r="A509" s="973"/>
      <c r="B509" s="636"/>
      <c r="C509" s="232"/>
      <c r="D509" s="233"/>
      <c r="E509" s="239"/>
      <c r="F509" s="234"/>
      <c r="G509" s="235"/>
      <c r="H509" s="500"/>
      <c r="I509" s="2"/>
      <c r="J509" s="2"/>
    </row>
    <row r="510" spans="1:10" s="221" customFormat="1" ht="15.95" customHeight="1">
      <c r="A510" s="973"/>
      <c r="B510" s="636"/>
      <c r="C510" s="232"/>
      <c r="D510" s="233"/>
      <c r="E510" s="239"/>
      <c r="F510" s="234"/>
      <c r="G510" s="235"/>
      <c r="H510" s="500"/>
      <c r="I510" s="2"/>
      <c r="J510" s="2"/>
    </row>
    <row r="511" spans="1:10" s="221" customFormat="1" ht="15.95" customHeight="1">
      <c r="A511" s="973"/>
      <c r="B511" s="636"/>
      <c r="C511" s="232"/>
      <c r="D511" s="233"/>
      <c r="E511" s="239"/>
      <c r="F511" s="234"/>
      <c r="G511" s="235"/>
      <c r="H511" s="500"/>
      <c r="I511" s="2"/>
      <c r="J511" s="2"/>
    </row>
    <row r="512" spans="1:10" s="221" customFormat="1" ht="15.95" customHeight="1">
      <c r="A512" s="973"/>
      <c r="B512" s="636"/>
      <c r="C512" s="232"/>
      <c r="D512" s="233"/>
      <c r="E512" s="239"/>
      <c r="F512" s="234"/>
      <c r="G512" s="235"/>
      <c r="H512" s="500"/>
      <c r="I512" s="2"/>
      <c r="J512" s="2"/>
    </row>
    <row r="513" spans="1:10" s="221" customFormat="1" ht="15.95" customHeight="1">
      <c r="A513" s="973"/>
      <c r="B513" s="636"/>
      <c r="C513" s="232"/>
      <c r="D513" s="233"/>
      <c r="E513" s="239"/>
      <c r="F513" s="234"/>
      <c r="G513" s="235"/>
      <c r="H513" s="500"/>
      <c r="I513" s="2"/>
      <c r="J513" s="2"/>
    </row>
    <row r="514" spans="1:10" s="221" customFormat="1" ht="15.95" customHeight="1">
      <c r="A514" s="973"/>
      <c r="B514" s="636"/>
      <c r="C514" s="232"/>
      <c r="D514" s="233"/>
      <c r="E514" s="239"/>
      <c r="F514" s="234"/>
      <c r="G514" s="235"/>
      <c r="H514" s="500"/>
      <c r="I514" s="2"/>
      <c r="J514" s="2"/>
    </row>
    <row r="515" spans="1:10" s="221" customFormat="1" ht="15.95" customHeight="1">
      <c r="A515" s="973"/>
      <c r="B515" s="636"/>
      <c r="C515" s="232"/>
      <c r="D515" s="233"/>
      <c r="E515" s="239"/>
      <c r="F515" s="234"/>
      <c r="G515" s="235"/>
      <c r="H515" s="500"/>
      <c r="I515" s="2"/>
      <c r="J515" s="2"/>
    </row>
    <row r="516" spans="1:10" s="221" customFormat="1" ht="15.95" customHeight="1">
      <c r="A516" s="973"/>
      <c r="B516" s="636"/>
      <c r="C516" s="232"/>
      <c r="D516" s="233"/>
      <c r="E516" s="239"/>
      <c r="F516" s="234"/>
      <c r="G516" s="235"/>
      <c r="H516" s="500"/>
      <c r="I516" s="2"/>
      <c r="J516" s="2"/>
    </row>
    <row r="517" spans="1:10" s="221" customFormat="1" ht="15.95" customHeight="1">
      <c r="A517" s="973"/>
      <c r="B517" s="636"/>
      <c r="C517" s="232"/>
      <c r="D517" s="233"/>
      <c r="E517" s="239"/>
      <c r="F517" s="234"/>
      <c r="G517" s="235"/>
      <c r="H517" s="500"/>
      <c r="I517" s="2"/>
      <c r="J517" s="2"/>
    </row>
    <row r="518" spans="1:10" s="221" customFormat="1" ht="15.95" customHeight="1">
      <c r="A518" s="973"/>
      <c r="B518" s="636"/>
      <c r="C518" s="232"/>
      <c r="D518" s="233"/>
      <c r="E518" s="239"/>
      <c r="F518" s="234"/>
      <c r="G518" s="235"/>
      <c r="H518" s="500"/>
      <c r="I518" s="2"/>
      <c r="J518" s="2"/>
    </row>
    <row r="519" spans="1:10" s="221" customFormat="1" ht="15.95" customHeight="1">
      <c r="A519" s="973"/>
      <c r="B519" s="636"/>
      <c r="C519" s="232"/>
      <c r="D519" s="233"/>
      <c r="E519" s="239"/>
      <c r="F519" s="234"/>
      <c r="G519" s="235"/>
      <c r="H519" s="500"/>
      <c r="I519" s="2"/>
      <c r="J519" s="2"/>
    </row>
    <row r="520" spans="1:10" s="221" customFormat="1" ht="15.95" customHeight="1">
      <c r="A520" s="973"/>
      <c r="B520" s="636"/>
      <c r="C520" s="232"/>
      <c r="D520" s="233"/>
      <c r="E520" s="239"/>
      <c r="F520" s="234"/>
      <c r="G520" s="235"/>
      <c r="H520" s="500"/>
      <c r="I520" s="2"/>
      <c r="J520" s="2"/>
    </row>
    <row r="521" spans="1:10" s="221" customFormat="1" ht="15.95" customHeight="1">
      <c r="A521" s="973"/>
      <c r="B521" s="636"/>
      <c r="C521" s="232"/>
      <c r="D521" s="233"/>
      <c r="E521" s="239"/>
      <c r="F521" s="234"/>
      <c r="G521" s="235"/>
      <c r="H521" s="500"/>
      <c r="I521" s="2"/>
      <c r="J521" s="2"/>
    </row>
    <row r="522" spans="1:10" s="221" customFormat="1" ht="15.95" customHeight="1">
      <c r="A522" s="973"/>
      <c r="B522" s="636"/>
      <c r="C522" s="232"/>
      <c r="D522" s="233"/>
      <c r="E522" s="239"/>
      <c r="F522" s="234"/>
      <c r="G522" s="235"/>
      <c r="H522" s="500"/>
      <c r="I522" s="2"/>
      <c r="J522" s="2"/>
    </row>
    <row r="523" spans="1:10" s="221" customFormat="1" ht="15.95" customHeight="1">
      <c r="A523" s="973"/>
      <c r="B523" s="636"/>
      <c r="C523" s="232"/>
      <c r="D523" s="233"/>
      <c r="E523" s="239"/>
      <c r="F523" s="234"/>
      <c r="G523" s="235"/>
      <c r="H523" s="500"/>
      <c r="I523" s="2"/>
      <c r="J523" s="2"/>
    </row>
    <row r="524" spans="1:10" s="221" customFormat="1" ht="15.95" customHeight="1">
      <c r="A524" s="973"/>
      <c r="B524" s="636"/>
      <c r="C524" s="232"/>
      <c r="D524" s="233"/>
      <c r="E524" s="239"/>
      <c r="F524" s="234"/>
      <c r="G524" s="235"/>
      <c r="H524" s="500"/>
      <c r="I524" s="2"/>
      <c r="J524" s="2"/>
    </row>
    <row r="525" spans="1:10" s="221" customFormat="1" ht="15.95" customHeight="1">
      <c r="A525" s="973"/>
      <c r="B525" s="636"/>
      <c r="C525" s="232"/>
      <c r="D525" s="233"/>
      <c r="E525" s="239"/>
      <c r="F525" s="234"/>
      <c r="G525" s="235"/>
      <c r="H525" s="500"/>
      <c r="I525" s="2"/>
      <c r="J525" s="2"/>
    </row>
    <row r="526" spans="1:10" s="221" customFormat="1" ht="15.95" customHeight="1">
      <c r="A526" s="973"/>
      <c r="B526" s="636"/>
      <c r="C526" s="232"/>
      <c r="D526" s="233"/>
      <c r="E526" s="239"/>
      <c r="F526" s="234"/>
      <c r="G526" s="235"/>
      <c r="H526" s="500"/>
      <c r="I526" s="2"/>
      <c r="J526" s="2"/>
    </row>
    <row r="527" spans="1:10" s="221" customFormat="1" ht="15.95" customHeight="1">
      <c r="A527" s="973"/>
      <c r="B527" s="636"/>
      <c r="C527" s="232"/>
      <c r="D527" s="233"/>
      <c r="E527" s="239"/>
      <c r="F527" s="234"/>
      <c r="G527" s="235"/>
      <c r="H527" s="500"/>
      <c r="I527" s="2"/>
      <c r="J527" s="2"/>
    </row>
    <row r="528" spans="1:10" s="221" customFormat="1" ht="15.95" customHeight="1">
      <c r="A528" s="973"/>
      <c r="B528" s="636"/>
      <c r="C528" s="232"/>
      <c r="D528" s="233"/>
      <c r="E528" s="239"/>
      <c r="F528" s="234"/>
      <c r="G528" s="235"/>
      <c r="H528" s="500"/>
      <c r="I528" s="2"/>
      <c r="J528" s="2"/>
    </row>
    <row r="529" spans="1:10" s="221" customFormat="1" ht="15.95" customHeight="1">
      <c r="A529" s="973"/>
      <c r="B529" s="636"/>
      <c r="C529" s="232"/>
      <c r="D529" s="233"/>
      <c r="E529" s="239"/>
      <c r="F529" s="234"/>
      <c r="G529" s="235"/>
      <c r="H529" s="500"/>
      <c r="I529" s="2"/>
      <c r="J529" s="2"/>
    </row>
    <row r="530" spans="1:10" s="221" customFormat="1" ht="15.95" customHeight="1">
      <c r="A530" s="973"/>
      <c r="B530" s="636"/>
      <c r="C530" s="232"/>
      <c r="D530" s="233"/>
      <c r="E530" s="239"/>
      <c r="F530" s="234"/>
      <c r="G530" s="235"/>
      <c r="H530" s="500"/>
      <c r="I530" s="2"/>
      <c r="J530" s="2"/>
    </row>
    <row r="531" spans="1:10" s="221" customFormat="1" ht="15.95" customHeight="1">
      <c r="A531" s="973"/>
      <c r="B531" s="636"/>
      <c r="C531" s="232"/>
      <c r="D531" s="233"/>
      <c r="E531" s="239"/>
      <c r="F531" s="234"/>
      <c r="G531" s="235"/>
      <c r="H531" s="500"/>
      <c r="I531" s="2"/>
      <c r="J531" s="2"/>
    </row>
    <row r="532" spans="1:10" s="221" customFormat="1" ht="15.95" customHeight="1">
      <c r="A532" s="973"/>
      <c r="B532" s="636"/>
      <c r="C532" s="232"/>
      <c r="D532" s="233"/>
      <c r="E532" s="239"/>
      <c r="F532" s="234"/>
      <c r="G532" s="235"/>
      <c r="H532" s="500"/>
      <c r="I532" s="2"/>
      <c r="J532" s="2"/>
    </row>
    <row r="533" spans="1:10" s="221" customFormat="1" ht="15.95" customHeight="1">
      <c r="A533" s="973"/>
      <c r="B533" s="636"/>
      <c r="C533" s="232"/>
      <c r="D533" s="233"/>
      <c r="E533" s="239"/>
      <c r="F533" s="234"/>
      <c r="G533" s="235"/>
      <c r="H533" s="500"/>
      <c r="I533" s="2"/>
      <c r="J533" s="2"/>
    </row>
    <row r="534" spans="1:10" s="221" customFormat="1" ht="15.95" customHeight="1">
      <c r="A534" s="973"/>
      <c r="B534" s="636"/>
      <c r="C534" s="232"/>
      <c r="D534" s="233"/>
      <c r="E534" s="239"/>
      <c r="F534" s="234"/>
      <c r="G534" s="235"/>
      <c r="H534" s="500"/>
      <c r="I534" s="2"/>
      <c r="J534" s="2"/>
    </row>
    <row r="535" spans="1:10" s="221" customFormat="1" ht="15.95" customHeight="1">
      <c r="A535" s="973"/>
      <c r="B535" s="636"/>
      <c r="C535" s="232"/>
      <c r="D535" s="233"/>
      <c r="E535" s="239"/>
      <c r="F535" s="234"/>
      <c r="G535" s="235"/>
      <c r="H535" s="500"/>
      <c r="I535" s="2"/>
      <c r="J535" s="2"/>
    </row>
    <row r="536" spans="1:10" s="221" customFormat="1" ht="15.95" customHeight="1">
      <c r="A536" s="973"/>
      <c r="B536" s="636"/>
      <c r="C536" s="232"/>
      <c r="D536" s="233"/>
      <c r="E536" s="239"/>
      <c r="F536" s="234"/>
      <c r="G536" s="235"/>
      <c r="H536" s="500"/>
      <c r="I536" s="2"/>
      <c r="J536" s="2"/>
    </row>
    <row r="537" spans="1:10" s="221" customFormat="1" ht="15.95" customHeight="1">
      <c r="A537" s="973"/>
      <c r="B537" s="636"/>
      <c r="C537" s="232"/>
      <c r="D537" s="233"/>
      <c r="E537" s="239"/>
      <c r="F537" s="234"/>
      <c r="G537" s="235"/>
      <c r="H537" s="500"/>
      <c r="I537" s="2"/>
      <c r="J537" s="2"/>
    </row>
    <row r="538" spans="1:10" s="221" customFormat="1" ht="15.95" customHeight="1">
      <c r="A538" s="973"/>
      <c r="B538" s="636"/>
      <c r="C538" s="232"/>
      <c r="D538" s="233"/>
      <c r="E538" s="239"/>
      <c r="F538" s="234"/>
      <c r="G538" s="235"/>
      <c r="H538" s="500"/>
      <c r="I538" s="2"/>
      <c r="J538" s="2"/>
    </row>
    <row r="539" spans="1:10" s="221" customFormat="1" ht="15.95" customHeight="1">
      <c r="A539" s="973"/>
      <c r="B539" s="636"/>
      <c r="C539" s="232"/>
      <c r="D539" s="233"/>
      <c r="E539" s="239"/>
      <c r="F539" s="234"/>
      <c r="G539" s="235"/>
      <c r="H539" s="500"/>
      <c r="I539" s="2"/>
      <c r="J539" s="2"/>
    </row>
    <row r="540" spans="1:10" s="221" customFormat="1" ht="15.95" customHeight="1">
      <c r="A540" s="973"/>
      <c r="B540" s="636"/>
      <c r="C540" s="232"/>
      <c r="D540" s="233"/>
      <c r="E540" s="239"/>
      <c r="F540" s="234"/>
      <c r="G540" s="235"/>
      <c r="H540" s="500"/>
      <c r="I540" s="2"/>
      <c r="J540" s="2"/>
    </row>
    <row r="541" spans="1:10" s="221" customFormat="1" ht="15.95" customHeight="1">
      <c r="A541" s="973"/>
      <c r="B541" s="636"/>
      <c r="C541" s="232"/>
      <c r="D541" s="233"/>
      <c r="E541" s="239"/>
      <c r="F541" s="234"/>
      <c r="G541" s="235"/>
      <c r="H541" s="500"/>
      <c r="I541" s="2"/>
      <c r="J541" s="2"/>
    </row>
    <row r="542" spans="1:10" s="221" customFormat="1" ht="15.95" customHeight="1">
      <c r="A542" s="973"/>
      <c r="B542" s="636"/>
      <c r="C542" s="232"/>
      <c r="D542" s="233"/>
      <c r="E542" s="239"/>
      <c r="F542" s="234"/>
      <c r="G542" s="235"/>
      <c r="H542" s="500"/>
      <c r="I542" s="2"/>
      <c r="J542" s="2"/>
    </row>
    <row r="543" spans="1:10" s="221" customFormat="1" ht="15.95" customHeight="1">
      <c r="A543" s="973"/>
      <c r="B543" s="636"/>
      <c r="C543" s="232"/>
      <c r="D543" s="233"/>
      <c r="E543" s="239"/>
      <c r="F543" s="234"/>
      <c r="G543" s="235"/>
      <c r="H543" s="500"/>
      <c r="I543" s="2"/>
      <c r="J543" s="2"/>
    </row>
    <row r="544" spans="1:10" s="221" customFormat="1" ht="15.95" customHeight="1">
      <c r="A544" s="973"/>
      <c r="B544" s="636"/>
      <c r="C544" s="232"/>
      <c r="D544" s="233"/>
      <c r="E544" s="239"/>
      <c r="F544" s="234"/>
      <c r="G544" s="235"/>
      <c r="H544" s="500"/>
      <c r="I544" s="2"/>
      <c r="J544" s="2"/>
    </row>
    <row r="545" spans="1:10" s="221" customFormat="1" ht="15.95" customHeight="1">
      <c r="A545" s="973"/>
      <c r="B545" s="636"/>
      <c r="C545" s="232"/>
      <c r="D545" s="233"/>
      <c r="E545" s="239"/>
      <c r="F545" s="234"/>
      <c r="G545" s="235"/>
      <c r="H545" s="500"/>
      <c r="I545" s="2"/>
      <c r="J545" s="2"/>
    </row>
    <row r="546" spans="1:10" s="221" customFormat="1" ht="15.95" customHeight="1">
      <c r="A546" s="973"/>
      <c r="B546" s="636"/>
      <c r="C546" s="232"/>
      <c r="D546" s="233"/>
      <c r="E546" s="239"/>
      <c r="F546" s="234"/>
      <c r="G546" s="235"/>
      <c r="H546" s="500"/>
      <c r="I546" s="2"/>
      <c r="J546" s="2"/>
    </row>
    <row r="547" spans="1:10" s="221" customFormat="1" ht="15.95" customHeight="1">
      <c r="A547" s="973"/>
      <c r="B547" s="636"/>
      <c r="C547" s="232"/>
      <c r="D547" s="233"/>
      <c r="E547" s="239"/>
      <c r="F547" s="234"/>
      <c r="G547" s="235"/>
      <c r="H547" s="500"/>
      <c r="I547" s="2"/>
      <c r="J547" s="2"/>
    </row>
    <row r="548" spans="1:10" s="221" customFormat="1" ht="15.95" customHeight="1">
      <c r="A548" s="973"/>
      <c r="B548" s="636"/>
      <c r="C548" s="232"/>
      <c r="D548" s="233"/>
      <c r="E548" s="239"/>
      <c r="F548" s="234"/>
      <c r="G548" s="235"/>
      <c r="H548" s="500"/>
      <c r="I548" s="2"/>
      <c r="J548" s="2"/>
    </row>
    <row r="549" spans="1:10" s="221" customFormat="1" ht="15.95" customHeight="1">
      <c r="A549" s="973"/>
      <c r="B549" s="636"/>
      <c r="C549" s="232"/>
      <c r="D549" s="233"/>
      <c r="E549" s="239"/>
      <c r="F549" s="234"/>
      <c r="G549" s="235"/>
      <c r="H549" s="500"/>
      <c r="I549" s="2"/>
      <c r="J549" s="2"/>
    </row>
    <row r="550" spans="1:10" s="221" customFormat="1" ht="15.95" customHeight="1">
      <c r="A550" s="973"/>
      <c r="B550" s="636"/>
      <c r="C550" s="232"/>
      <c r="D550" s="233"/>
      <c r="E550" s="239"/>
      <c r="F550" s="234"/>
      <c r="G550" s="235"/>
      <c r="H550" s="500"/>
      <c r="I550" s="2"/>
      <c r="J550" s="2"/>
    </row>
    <row r="551" spans="1:10" s="221" customFormat="1" ht="15.95" customHeight="1">
      <c r="A551" s="973"/>
      <c r="B551" s="636"/>
      <c r="C551" s="232"/>
      <c r="D551" s="233"/>
      <c r="E551" s="239"/>
      <c r="F551" s="234"/>
      <c r="G551" s="235"/>
      <c r="H551" s="500"/>
      <c r="I551" s="2"/>
      <c r="J551" s="2"/>
    </row>
    <row r="552" spans="1:10" s="221" customFormat="1" ht="15.95" customHeight="1">
      <c r="A552" s="973"/>
      <c r="B552" s="636"/>
      <c r="C552" s="232"/>
      <c r="D552" s="233"/>
      <c r="E552" s="239"/>
      <c r="F552" s="234"/>
      <c r="G552" s="235"/>
      <c r="H552" s="500"/>
      <c r="I552" s="2"/>
      <c r="J552" s="2"/>
    </row>
    <row r="553" spans="1:10" s="221" customFormat="1" ht="15.95" customHeight="1">
      <c r="A553" s="973"/>
      <c r="B553" s="636"/>
      <c r="C553" s="232"/>
      <c r="D553" s="233"/>
      <c r="E553" s="239"/>
      <c r="F553" s="234"/>
      <c r="G553" s="235"/>
      <c r="H553" s="500"/>
      <c r="I553" s="2"/>
      <c r="J553" s="2"/>
    </row>
    <row r="554" spans="1:10" s="221" customFormat="1" ht="15.95" customHeight="1">
      <c r="A554" s="973"/>
      <c r="B554" s="636"/>
      <c r="C554" s="232"/>
      <c r="D554" s="233"/>
      <c r="E554" s="239"/>
      <c r="F554" s="234"/>
      <c r="G554" s="235"/>
      <c r="H554" s="500"/>
      <c r="I554" s="2"/>
      <c r="J554" s="2"/>
    </row>
    <row r="555" spans="1:10" s="221" customFormat="1" ht="15.95" customHeight="1">
      <c r="A555" s="973"/>
      <c r="B555" s="636"/>
      <c r="C555" s="232"/>
      <c r="D555" s="233"/>
      <c r="E555" s="239"/>
      <c r="F555" s="234"/>
      <c r="G555" s="235"/>
      <c r="H555" s="500"/>
      <c r="I555" s="2"/>
      <c r="J555" s="2"/>
    </row>
    <row r="556" spans="1:10" s="221" customFormat="1" ht="15.95" customHeight="1">
      <c r="A556" s="973"/>
      <c r="B556" s="636"/>
      <c r="C556" s="232"/>
      <c r="D556" s="233"/>
      <c r="E556" s="239"/>
      <c r="F556" s="234"/>
      <c r="G556" s="235"/>
      <c r="H556" s="500"/>
      <c r="I556" s="2"/>
      <c r="J556" s="2"/>
    </row>
    <row r="557" spans="1:10" s="221" customFormat="1" ht="15.95" customHeight="1">
      <c r="A557" s="973"/>
      <c r="B557" s="636"/>
      <c r="C557" s="232"/>
      <c r="D557" s="233"/>
      <c r="E557" s="239"/>
      <c r="F557" s="234"/>
      <c r="G557" s="235"/>
      <c r="H557" s="500"/>
      <c r="I557" s="2"/>
      <c r="J557" s="2"/>
    </row>
    <row r="558" spans="1:10" s="221" customFormat="1" ht="15.95" customHeight="1">
      <c r="A558" s="973"/>
      <c r="B558" s="636"/>
      <c r="C558" s="232"/>
      <c r="D558" s="233"/>
      <c r="E558" s="239"/>
      <c r="F558" s="234"/>
      <c r="G558" s="235"/>
      <c r="H558" s="500"/>
      <c r="I558" s="2"/>
      <c r="J558" s="2"/>
    </row>
    <row r="559" spans="1:10" s="221" customFormat="1" ht="15.95" customHeight="1">
      <c r="A559" s="973"/>
      <c r="B559" s="636"/>
      <c r="C559" s="232"/>
      <c r="D559" s="233"/>
      <c r="E559" s="239"/>
      <c r="F559" s="234"/>
      <c r="G559" s="235"/>
      <c r="H559" s="500"/>
      <c r="I559" s="2"/>
      <c r="J559" s="2"/>
    </row>
    <row r="560" spans="1:10" s="221" customFormat="1" ht="15.95" customHeight="1">
      <c r="A560" s="973"/>
      <c r="B560" s="636"/>
      <c r="C560" s="232"/>
      <c r="D560" s="233"/>
      <c r="E560" s="239"/>
      <c r="F560" s="234"/>
      <c r="G560" s="235"/>
      <c r="H560" s="500"/>
      <c r="I560" s="2"/>
      <c r="J560" s="2"/>
    </row>
    <row r="561" spans="1:10" s="221" customFormat="1" ht="15.95" customHeight="1">
      <c r="A561" s="973"/>
      <c r="B561" s="636"/>
      <c r="C561" s="232"/>
      <c r="D561" s="233"/>
      <c r="E561" s="239"/>
      <c r="F561" s="234"/>
      <c r="G561" s="235"/>
      <c r="H561" s="500"/>
      <c r="I561" s="2"/>
      <c r="J561" s="2"/>
    </row>
    <row r="562" spans="1:10" s="221" customFormat="1" ht="15.95" customHeight="1">
      <c r="A562" s="973"/>
      <c r="B562" s="636"/>
      <c r="C562" s="232"/>
      <c r="D562" s="233"/>
      <c r="E562" s="239"/>
      <c r="F562" s="234"/>
      <c r="G562" s="235"/>
      <c r="H562" s="500"/>
      <c r="I562" s="2"/>
      <c r="J562" s="2"/>
    </row>
    <row r="563" spans="1:10" s="221" customFormat="1" ht="15.95" customHeight="1">
      <c r="A563" s="973"/>
      <c r="B563" s="636"/>
      <c r="C563" s="232"/>
      <c r="D563" s="233"/>
      <c r="E563" s="239"/>
      <c r="F563" s="234"/>
      <c r="G563" s="235"/>
      <c r="H563" s="500"/>
      <c r="I563" s="2"/>
      <c r="J563" s="2"/>
    </row>
    <row r="564" spans="1:10" s="221" customFormat="1" ht="15.95" customHeight="1">
      <c r="A564" s="973"/>
      <c r="B564" s="636"/>
      <c r="C564" s="232"/>
      <c r="D564" s="233"/>
      <c r="E564" s="239"/>
      <c r="F564" s="234"/>
      <c r="G564" s="235"/>
      <c r="H564" s="500"/>
      <c r="I564" s="2"/>
      <c r="J564" s="2"/>
    </row>
    <row r="565" spans="1:10" s="221" customFormat="1" ht="15.95" customHeight="1">
      <c r="A565" s="973"/>
      <c r="B565" s="636"/>
      <c r="C565" s="232"/>
      <c r="D565" s="233"/>
      <c r="E565" s="239"/>
      <c r="F565" s="234"/>
      <c r="G565" s="235"/>
      <c r="H565" s="500"/>
      <c r="I565" s="2"/>
      <c r="J565" s="2"/>
    </row>
    <row r="566" spans="1:10" s="221" customFormat="1" ht="15.95" customHeight="1">
      <c r="A566" s="973"/>
      <c r="B566" s="636"/>
      <c r="C566" s="232"/>
      <c r="D566" s="233"/>
      <c r="E566" s="239"/>
      <c r="F566" s="234"/>
      <c r="G566" s="235"/>
      <c r="H566" s="500"/>
      <c r="I566" s="2"/>
      <c r="J566" s="2"/>
    </row>
    <row r="567" spans="1:10" s="221" customFormat="1" ht="15.95" customHeight="1">
      <c r="A567" s="973"/>
      <c r="B567" s="636"/>
      <c r="C567" s="232"/>
      <c r="D567" s="233"/>
      <c r="E567" s="239"/>
      <c r="F567" s="234"/>
      <c r="G567" s="235"/>
      <c r="H567" s="500"/>
      <c r="I567" s="2"/>
      <c r="J567" s="2"/>
    </row>
    <row r="568" spans="1:10" s="221" customFormat="1" ht="15.95" customHeight="1">
      <c r="A568" s="973"/>
      <c r="B568" s="636"/>
      <c r="C568" s="232"/>
      <c r="D568" s="233"/>
      <c r="E568" s="239"/>
      <c r="F568" s="234"/>
      <c r="G568" s="235"/>
      <c r="H568" s="500"/>
      <c r="I568" s="2"/>
      <c r="J568" s="2"/>
    </row>
    <row r="569" spans="1:10" s="221" customFormat="1" ht="15.95" customHeight="1">
      <c r="A569" s="973"/>
      <c r="B569" s="636"/>
      <c r="C569" s="232"/>
      <c r="D569" s="233"/>
      <c r="E569" s="239"/>
      <c r="F569" s="234"/>
      <c r="G569" s="235"/>
      <c r="H569" s="500"/>
      <c r="I569" s="2"/>
      <c r="J569" s="2"/>
    </row>
    <row r="570" spans="1:10" s="221" customFormat="1" ht="15.95" customHeight="1">
      <c r="A570" s="973"/>
      <c r="B570" s="636"/>
      <c r="C570" s="232"/>
      <c r="D570" s="233"/>
      <c r="E570" s="239"/>
      <c r="F570" s="234"/>
      <c r="G570" s="235"/>
      <c r="H570" s="500"/>
      <c r="I570" s="2"/>
      <c r="J570" s="2"/>
    </row>
    <row r="571" spans="1:10" s="221" customFormat="1" ht="15.95" customHeight="1">
      <c r="A571" s="973"/>
      <c r="B571" s="636"/>
      <c r="C571" s="232"/>
      <c r="D571" s="233"/>
      <c r="E571" s="239"/>
      <c r="F571" s="234"/>
      <c r="G571" s="235"/>
      <c r="H571" s="500"/>
      <c r="I571" s="2"/>
      <c r="J571" s="2"/>
    </row>
    <row r="572" spans="1:10" s="221" customFormat="1" ht="15.95" customHeight="1">
      <c r="A572" s="973"/>
      <c r="B572" s="636"/>
      <c r="C572" s="232"/>
      <c r="D572" s="233"/>
      <c r="E572" s="239"/>
      <c r="F572" s="234"/>
      <c r="G572" s="235"/>
      <c r="H572" s="500"/>
      <c r="I572" s="2"/>
      <c r="J572" s="2"/>
    </row>
    <row r="573" spans="1:10" s="221" customFormat="1" ht="15.95" customHeight="1">
      <c r="A573" s="973"/>
      <c r="B573" s="636"/>
      <c r="C573" s="232"/>
      <c r="D573" s="233"/>
      <c r="E573" s="239"/>
      <c r="F573" s="234"/>
      <c r="G573" s="235"/>
      <c r="H573" s="500"/>
      <c r="I573" s="2"/>
      <c r="J573" s="2"/>
    </row>
    <row r="574" spans="1:10" s="221" customFormat="1" ht="15.95" customHeight="1">
      <c r="A574" s="973"/>
      <c r="B574" s="636"/>
      <c r="C574" s="232"/>
      <c r="D574" s="233"/>
      <c r="E574" s="239"/>
      <c r="F574" s="234"/>
      <c r="G574" s="235"/>
      <c r="H574" s="500"/>
      <c r="I574" s="2"/>
      <c r="J574" s="2"/>
    </row>
    <row r="575" spans="1:10" s="221" customFormat="1" ht="15.95" customHeight="1">
      <c r="A575" s="973"/>
      <c r="B575" s="636"/>
      <c r="C575" s="232"/>
      <c r="D575" s="233"/>
      <c r="E575" s="239"/>
      <c r="F575" s="234"/>
      <c r="G575" s="235"/>
      <c r="H575" s="500"/>
      <c r="I575" s="2"/>
      <c r="J575" s="2"/>
    </row>
    <row r="576" spans="1:10" s="221" customFormat="1" ht="15.95" customHeight="1">
      <c r="A576" s="973"/>
      <c r="B576" s="636"/>
      <c r="C576" s="232"/>
      <c r="D576" s="233"/>
      <c r="E576" s="239"/>
      <c r="F576" s="234"/>
      <c r="G576" s="235"/>
      <c r="H576" s="500"/>
      <c r="I576" s="2"/>
      <c r="J576" s="2"/>
    </row>
    <row r="577" spans="1:10" s="221" customFormat="1" ht="15.95" customHeight="1">
      <c r="A577" s="973"/>
      <c r="B577" s="636"/>
      <c r="C577" s="232"/>
      <c r="D577" s="233"/>
      <c r="E577" s="239"/>
      <c r="F577" s="234"/>
      <c r="G577" s="235"/>
      <c r="H577" s="500"/>
      <c r="I577" s="2"/>
      <c r="J577" s="2"/>
    </row>
    <row r="578" spans="1:10" s="221" customFormat="1" ht="15.95" customHeight="1">
      <c r="A578" s="973"/>
      <c r="B578" s="636"/>
      <c r="C578" s="232"/>
      <c r="D578" s="233"/>
      <c r="E578" s="239"/>
      <c r="F578" s="234"/>
      <c r="G578" s="235"/>
      <c r="H578" s="500"/>
      <c r="I578" s="2"/>
      <c r="J578" s="2"/>
    </row>
    <row r="579" spans="1:10" s="221" customFormat="1" ht="15.95" customHeight="1">
      <c r="A579" s="973"/>
      <c r="B579" s="636"/>
      <c r="C579" s="232"/>
      <c r="D579" s="233"/>
      <c r="E579" s="239"/>
      <c r="F579" s="234"/>
      <c r="G579" s="235"/>
      <c r="H579" s="500"/>
      <c r="I579" s="2"/>
      <c r="J579" s="2"/>
    </row>
    <row r="580" spans="1:10" s="221" customFormat="1" ht="15.95" customHeight="1">
      <c r="A580" s="973"/>
      <c r="B580" s="636"/>
      <c r="C580" s="232"/>
      <c r="D580" s="233"/>
      <c r="E580" s="239"/>
      <c r="F580" s="234"/>
      <c r="G580" s="235"/>
      <c r="H580" s="500"/>
      <c r="I580" s="2"/>
      <c r="J580" s="2"/>
    </row>
    <row r="581" spans="1:10" s="221" customFormat="1" ht="15.95" customHeight="1">
      <c r="A581" s="973"/>
      <c r="B581" s="636"/>
      <c r="C581" s="232"/>
      <c r="D581" s="233"/>
      <c r="E581" s="239"/>
      <c r="F581" s="234"/>
      <c r="G581" s="235"/>
      <c r="H581" s="500"/>
      <c r="I581" s="2"/>
      <c r="J581" s="2"/>
    </row>
    <row r="582" spans="1:10" s="221" customFormat="1" ht="15.95" customHeight="1">
      <c r="A582" s="973"/>
      <c r="B582" s="636"/>
      <c r="C582" s="232"/>
      <c r="D582" s="233"/>
      <c r="E582" s="239"/>
      <c r="F582" s="234"/>
      <c r="G582" s="235"/>
      <c r="H582" s="500"/>
      <c r="I582" s="2"/>
      <c r="J582" s="2"/>
    </row>
    <row r="583" spans="1:10" s="221" customFormat="1" ht="15.95" customHeight="1">
      <c r="A583" s="973"/>
      <c r="B583" s="636"/>
      <c r="C583" s="232"/>
      <c r="D583" s="233"/>
      <c r="E583" s="239"/>
      <c r="F583" s="234"/>
      <c r="G583" s="235"/>
      <c r="H583" s="500"/>
      <c r="I583" s="2"/>
      <c r="J583" s="2"/>
    </row>
    <row r="584" spans="1:10" s="221" customFormat="1" ht="15.95" customHeight="1">
      <c r="A584" s="973"/>
      <c r="B584" s="636"/>
      <c r="C584" s="232"/>
      <c r="D584" s="233"/>
      <c r="E584" s="239"/>
      <c r="F584" s="234"/>
      <c r="G584" s="235"/>
      <c r="H584" s="500"/>
      <c r="I584" s="2"/>
      <c r="J584" s="2"/>
    </row>
    <row r="585" spans="1:10" s="221" customFormat="1" ht="15.95" customHeight="1">
      <c r="A585" s="973"/>
      <c r="B585" s="636"/>
      <c r="C585" s="232"/>
      <c r="D585" s="233"/>
      <c r="E585" s="239"/>
      <c r="F585" s="234"/>
      <c r="G585" s="235"/>
      <c r="H585" s="500"/>
      <c r="I585" s="2"/>
      <c r="J585" s="2"/>
    </row>
    <row r="586" spans="1:10" s="221" customFormat="1" ht="15.95" customHeight="1">
      <c r="A586" s="973"/>
      <c r="B586" s="636"/>
      <c r="C586" s="232"/>
      <c r="D586" s="233"/>
      <c r="E586" s="239"/>
      <c r="F586" s="234"/>
      <c r="G586" s="235"/>
      <c r="H586" s="500"/>
      <c r="I586" s="2"/>
      <c r="J586" s="2"/>
    </row>
    <row r="587" spans="1:10" s="221" customFormat="1" ht="15.95" customHeight="1">
      <c r="A587" s="973"/>
      <c r="B587" s="636"/>
      <c r="C587" s="232"/>
      <c r="D587" s="233"/>
      <c r="E587" s="239"/>
      <c r="F587" s="234"/>
      <c r="G587" s="235"/>
      <c r="H587" s="500"/>
      <c r="I587" s="2"/>
      <c r="J587" s="2"/>
    </row>
    <row r="588" spans="1:10" s="221" customFormat="1" ht="15.95" customHeight="1">
      <c r="A588" s="973"/>
      <c r="B588" s="636"/>
      <c r="C588" s="232"/>
      <c r="D588" s="233"/>
      <c r="E588" s="239"/>
      <c r="F588" s="234"/>
      <c r="G588" s="235"/>
      <c r="H588" s="500"/>
      <c r="I588" s="2"/>
      <c r="J588" s="2"/>
    </row>
    <row r="589" spans="1:10" s="221" customFormat="1" ht="15.95" customHeight="1">
      <c r="A589" s="973"/>
      <c r="B589" s="636"/>
      <c r="C589" s="232"/>
      <c r="D589" s="233"/>
      <c r="E589" s="239"/>
      <c r="F589" s="234"/>
      <c r="G589" s="235"/>
      <c r="H589" s="500"/>
      <c r="I589" s="2"/>
      <c r="J589" s="2"/>
    </row>
    <row r="590" spans="1:10" s="221" customFormat="1" ht="15.95" customHeight="1">
      <c r="A590" s="973"/>
      <c r="B590" s="636"/>
      <c r="C590" s="232"/>
      <c r="D590" s="233"/>
      <c r="E590" s="239"/>
      <c r="F590" s="234"/>
      <c r="G590" s="235"/>
      <c r="H590" s="500"/>
      <c r="I590" s="2"/>
      <c r="J590" s="2"/>
    </row>
    <row r="591" spans="1:10" s="221" customFormat="1" ht="15.95" customHeight="1">
      <c r="A591" s="973"/>
      <c r="B591" s="636"/>
      <c r="C591" s="232"/>
      <c r="D591" s="233"/>
      <c r="E591" s="239"/>
      <c r="F591" s="234"/>
      <c r="G591" s="235"/>
      <c r="H591" s="500"/>
      <c r="I591" s="2"/>
      <c r="J591" s="2"/>
    </row>
    <row r="592" spans="1:10" s="221" customFormat="1" ht="15.95" customHeight="1">
      <c r="A592" s="973"/>
      <c r="B592" s="636"/>
      <c r="C592" s="232"/>
      <c r="D592" s="233"/>
      <c r="E592" s="239"/>
      <c r="F592" s="234"/>
      <c r="G592" s="235"/>
      <c r="H592" s="500"/>
      <c r="I592" s="2"/>
      <c r="J592" s="2"/>
    </row>
    <row r="593" spans="1:10" s="221" customFormat="1" ht="15.95" customHeight="1">
      <c r="A593" s="973"/>
      <c r="B593" s="636"/>
      <c r="C593" s="232"/>
      <c r="D593" s="233"/>
      <c r="E593" s="239"/>
      <c r="F593" s="234"/>
      <c r="G593" s="235"/>
      <c r="H593" s="500"/>
      <c r="I593" s="2"/>
      <c r="J593" s="2"/>
    </row>
    <row r="594" spans="1:10" s="221" customFormat="1" ht="15.95" customHeight="1">
      <c r="A594" s="973"/>
      <c r="B594" s="636"/>
      <c r="C594" s="232"/>
      <c r="D594" s="233"/>
      <c r="E594" s="239"/>
      <c r="F594" s="234"/>
      <c r="G594" s="235"/>
      <c r="H594" s="500"/>
      <c r="I594" s="2"/>
      <c r="J594" s="2"/>
    </row>
    <row r="595" spans="1:10" s="221" customFormat="1" ht="15.95" customHeight="1">
      <c r="A595" s="973"/>
      <c r="B595" s="636"/>
      <c r="C595" s="232"/>
      <c r="D595" s="233"/>
      <c r="E595" s="239"/>
      <c r="F595" s="234"/>
      <c r="G595" s="235"/>
      <c r="H595" s="500"/>
      <c r="I595" s="2"/>
      <c r="J595" s="2"/>
    </row>
    <row r="596" spans="1:10" s="221" customFormat="1" ht="15.95" customHeight="1">
      <c r="A596" s="973"/>
      <c r="B596" s="636"/>
      <c r="C596" s="232"/>
      <c r="D596" s="233"/>
      <c r="E596" s="239"/>
      <c r="F596" s="234"/>
      <c r="G596" s="235"/>
      <c r="H596" s="500"/>
      <c r="I596" s="2"/>
      <c r="J596" s="2"/>
    </row>
    <row r="597" spans="1:10" s="221" customFormat="1" ht="15.95" customHeight="1">
      <c r="A597" s="973"/>
      <c r="B597" s="636"/>
      <c r="C597" s="232"/>
      <c r="D597" s="233"/>
      <c r="E597" s="239"/>
      <c r="F597" s="234"/>
      <c r="G597" s="235"/>
      <c r="H597" s="500"/>
      <c r="I597" s="2"/>
      <c r="J597" s="2"/>
    </row>
    <row r="598" spans="1:10" s="221" customFormat="1" ht="15.95" customHeight="1">
      <c r="A598" s="973"/>
      <c r="B598" s="636"/>
      <c r="C598" s="232"/>
      <c r="D598" s="233"/>
      <c r="E598" s="239"/>
      <c r="F598" s="234"/>
      <c r="G598" s="235"/>
      <c r="H598" s="500"/>
      <c r="I598" s="2"/>
      <c r="J598" s="2"/>
    </row>
    <row r="599" spans="1:10" s="221" customFormat="1" ht="15.95" customHeight="1">
      <c r="A599" s="973"/>
      <c r="B599" s="636"/>
      <c r="C599" s="232"/>
      <c r="D599" s="233"/>
      <c r="E599" s="239"/>
      <c r="F599" s="234"/>
      <c r="G599" s="235"/>
      <c r="H599" s="500"/>
      <c r="I599" s="2"/>
      <c r="J599" s="2"/>
    </row>
    <row r="600" spans="1:10" s="221" customFormat="1" ht="15.95" customHeight="1">
      <c r="A600" s="973"/>
      <c r="B600" s="636"/>
      <c r="C600" s="232"/>
      <c r="D600" s="233"/>
      <c r="E600" s="239"/>
      <c r="F600" s="234"/>
      <c r="G600" s="235"/>
      <c r="H600" s="500"/>
      <c r="I600" s="2"/>
      <c r="J600" s="2"/>
    </row>
    <row r="601" spans="1:10" s="221" customFormat="1" ht="15.95" customHeight="1">
      <c r="A601" s="973"/>
      <c r="B601" s="636"/>
      <c r="C601" s="232"/>
      <c r="D601" s="233"/>
      <c r="E601" s="239"/>
      <c r="F601" s="234"/>
      <c r="G601" s="235"/>
      <c r="H601" s="500"/>
      <c r="I601" s="2"/>
      <c r="J601" s="2"/>
    </row>
    <row r="602" spans="1:10" s="221" customFormat="1" ht="15.95" customHeight="1">
      <c r="A602" s="973"/>
      <c r="B602" s="636"/>
      <c r="C602" s="232"/>
      <c r="D602" s="233"/>
      <c r="E602" s="239"/>
      <c r="F602" s="234"/>
      <c r="G602" s="235"/>
      <c r="H602" s="500"/>
      <c r="I602" s="2"/>
      <c r="J602" s="2"/>
    </row>
    <row r="603" spans="1:10" s="221" customFormat="1" ht="15.95" customHeight="1">
      <c r="A603" s="973"/>
      <c r="B603" s="636"/>
      <c r="C603" s="232"/>
      <c r="D603" s="233"/>
      <c r="E603" s="239"/>
      <c r="F603" s="234"/>
      <c r="G603" s="235"/>
      <c r="H603" s="500"/>
      <c r="I603" s="2"/>
      <c r="J603" s="2"/>
    </row>
    <row r="604" spans="1:10" s="221" customFormat="1" ht="15.95" customHeight="1">
      <c r="A604" s="973"/>
      <c r="B604" s="636"/>
      <c r="C604" s="232"/>
      <c r="D604" s="233"/>
      <c r="E604" s="239"/>
      <c r="F604" s="234"/>
      <c r="G604" s="235"/>
      <c r="H604" s="500"/>
      <c r="I604" s="2"/>
      <c r="J604" s="2"/>
    </row>
    <row r="605" spans="1:10" s="221" customFormat="1" ht="15.95" customHeight="1">
      <c r="A605" s="973"/>
      <c r="B605" s="636"/>
      <c r="C605" s="232"/>
      <c r="D605" s="233"/>
      <c r="E605" s="239"/>
      <c r="F605" s="234"/>
      <c r="G605" s="235"/>
      <c r="H605" s="500"/>
      <c r="I605" s="2"/>
      <c r="J605" s="2"/>
    </row>
    <row r="606" spans="1:10" s="221" customFormat="1" ht="15.95" customHeight="1">
      <c r="A606" s="973"/>
      <c r="B606" s="636"/>
      <c r="C606" s="232"/>
      <c r="D606" s="233"/>
      <c r="E606" s="239"/>
      <c r="F606" s="234"/>
      <c r="G606" s="235"/>
      <c r="H606" s="500"/>
      <c r="I606" s="2"/>
      <c r="J606" s="2"/>
    </row>
    <row r="607" spans="1:10" s="221" customFormat="1" ht="15.95" customHeight="1">
      <c r="A607" s="973"/>
      <c r="B607" s="636"/>
      <c r="C607" s="232"/>
      <c r="D607" s="233"/>
      <c r="E607" s="239"/>
      <c r="F607" s="234"/>
      <c r="G607" s="235"/>
      <c r="H607" s="500"/>
      <c r="I607" s="2"/>
      <c r="J607" s="2"/>
    </row>
    <row r="608" spans="1:10" s="221" customFormat="1" ht="15.95" customHeight="1">
      <c r="A608" s="973"/>
      <c r="B608" s="636"/>
      <c r="C608" s="232"/>
      <c r="D608" s="233"/>
      <c r="E608" s="239"/>
      <c r="F608" s="234"/>
      <c r="G608" s="235"/>
      <c r="H608" s="500"/>
      <c r="I608" s="2"/>
      <c r="J608" s="2"/>
    </row>
    <row r="609" spans="1:10" s="221" customFormat="1" ht="15.95" customHeight="1">
      <c r="A609" s="973"/>
      <c r="B609" s="636"/>
      <c r="C609" s="232"/>
      <c r="D609" s="233"/>
      <c r="E609" s="239"/>
      <c r="F609" s="234"/>
      <c r="G609" s="235"/>
      <c r="H609" s="500"/>
      <c r="I609" s="2"/>
      <c r="J609" s="2"/>
    </row>
    <row r="610" spans="1:10" s="221" customFormat="1" ht="15.95" customHeight="1">
      <c r="A610" s="973"/>
      <c r="B610" s="636"/>
      <c r="C610" s="232"/>
      <c r="D610" s="233"/>
      <c r="E610" s="239"/>
      <c r="F610" s="234"/>
      <c r="G610" s="235"/>
      <c r="H610" s="500"/>
      <c r="I610" s="2"/>
      <c r="J610" s="2"/>
    </row>
    <row r="611" spans="1:10" s="221" customFormat="1" ht="15.95" customHeight="1">
      <c r="A611" s="973"/>
      <c r="B611" s="636"/>
      <c r="C611" s="232"/>
      <c r="D611" s="233"/>
      <c r="E611" s="239"/>
      <c r="F611" s="234"/>
      <c r="G611" s="235"/>
      <c r="H611" s="500"/>
      <c r="I611" s="2"/>
      <c r="J611" s="2"/>
    </row>
    <row r="612" spans="1:10" s="221" customFormat="1" ht="15.95" customHeight="1">
      <c r="A612" s="973"/>
      <c r="B612" s="636"/>
      <c r="C612" s="232"/>
      <c r="D612" s="233"/>
      <c r="E612" s="239"/>
      <c r="F612" s="234"/>
      <c r="G612" s="235"/>
      <c r="H612" s="500"/>
      <c r="I612" s="2"/>
      <c r="J612" s="2"/>
    </row>
    <row r="613" spans="1:10" s="221" customFormat="1" ht="15.95" customHeight="1">
      <c r="A613" s="973"/>
      <c r="B613" s="636"/>
      <c r="C613" s="232"/>
      <c r="D613" s="233"/>
      <c r="E613" s="239"/>
      <c r="F613" s="234"/>
      <c r="G613" s="235"/>
      <c r="H613" s="500"/>
      <c r="I613" s="2"/>
      <c r="J613" s="2"/>
    </row>
    <row r="614" spans="1:10" s="221" customFormat="1" ht="15.95" customHeight="1">
      <c r="A614" s="973"/>
      <c r="B614" s="636"/>
      <c r="C614" s="232"/>
      <c r="D614" s="233"/>
      <c r="E614" s="239"/>
      <c r="F614" s="234"/>
      <c r="G614" s="235"/>
      <c r="H614" s="500"/>
      <c r="I614" s="2"/>
      <c r="J614" s="2"/>
    </row>
    <row r="615" spans="1:10" s="221" customFormat="1" ht="15.95" customHeight="1">
      <c r="A615" s="973"/>
      <c r="B615" s="636"/>
      <c r="C615" s="232"/>
      <c r="D615" s="233"/>
      <c r="E615" s="239"/>
      <c r="F615" s="234"/>
      <c r="G615" s="235"/>
      <c r="H615" s="500"/>
      <c r="I615" s="2"/>
      <c r="J615" s="2"/>
    </row>
    <row r="616" spans="1:10" s="221" customFormat="1" ht="15.95" customHeight="1">
      <c r="A616" s="973"/>
      <c r="B616" s="636"/>
      <c r="C616" s="232"/>
      <c r="D616" s="233"/>
      <c r="E616" s="239"/>
      <c r="F616" s="234"/>
      <c r="G616" s="235"/>
      <c r="H616" s="500"/>
      <c r="I616" s="2"/>
      <c r="J616" s="2"/>
    </row>
    <row r="617" spans="1:10" s="221" customFormat="1" ht="15.95" customHeight="1">
      <c r="A617" s="973"/>
      <c r="B617" s="636"/>
      <c r="C617" s="232"/>
      <c r="D617" s="233"/>
      <c r="E617" s="239"/>
      <c r="F617" s="234"/>
      <c r="G617" s="235"/>
      <c r="H617" s="500"/>
      <c r="I617" s="2"/>
      <c r="J617" s="2"/>
    </row>
    <row r="618" spans="1:10" s="221" customFormat="1" ht="15.95" customHeight="1">
      <c r="A618" s="973"/>
      <c r="B618" s="636"/>
      <c r="C618" s="232"/>
      <c r="D618" s="233"/>
      <c r="E618" s="239"/>
      <c r="F618" s="234"/>
      <c r="G618" s="235"/>
      <c r="H618" s="500"/>
      <c r="I618" s="2"/>
      <c r="J618" s="2"/>
    </row>
    <row r="619" spans="1:10" s="221" customFormat="1" ht="15.95" customHeight="1">
      <c r="A619" s="973"/>
      <c r="B619" s="636"/>
      <c r="C619" s="232"/>
      <c r="D619" s="233"/>
      <c r="E619" s="239"/>
      <c r="F619" s="234"/>
      <c r="G619" s="235"/>
      <c r="H619" s="500"/>
      <c r="I619" s="2"/>
      <c r="J619" s="2"/>
    </row>
    <row r="620" spans="1:10" s="221" customFormat="1" ht="15.95" customHeight="1">
      <c r="A620" s="973"/>
      <c r="B620" s="636"/>
      <c r="C620" s="232"/>
      <c r="D620" s="233"/>
      <c r="E620" s="239"/>
      <c r="F620" s="234"/>
      <c r="G620" s="235"/>
      <c r="H620" s="500"/>
      <c r="I620" s="2"/>
      <c r="J620" s="2"/>
    </row>
    <row r="621" spans="1:10" s="221" customFormat="1" ht="15.95" customHeight="1">
      <c r="A621" s="973"/>
      <c r="B621" s="636"/>
      <c r="C621" s="232"/>
      <c r="D621" s="233"/>
      <c r="E621" s="239"/>
      <c r="F621" s="234"/>
      <c r="G621" s="235"/>
      <c r="H621" s="500"/>
      <c r="I621" s="2"/>
      <c r="J621" s="2"/>
    </row>
    <row r="622" spans="1:10" s="221" customFormat="1" ht="15.95" customHeight="1">
      <c r="A622" s="973"/>
      <c r="B622" s="636"/>
      <c r="C622" s="232"/>
      <c r="D622" s="233"/>
      <c r="E622" s="239"/>
      <c r="F622" s="234"/>
      <c r="G622" s="235"/>
      <c r="H622" s="500"/>
      <c r="I622" s="2"/>
      <c r="J622" s="2"/>
    </row>
    <row r="623" spans="1:10" s="221" customFormat="1" ht="15.95" customHeight="1">
      <c r="A623" s="973"/>
      <c r="B623" s="636"/>
      <c r="C623" s="232"/>
      <c r="D623" s="233"/>
      <c r="E623" s="239"/>
      <c r="F623" s="234"/>
      <c r="G623" s="235"/>
      <c r="H623" s="500"/>
      <c r="I623" s="2"/>
      <c r="J623" s="2"/>
    </row>
    <row r="624" spans="1:10" s="221" customFormat="1" ht="15.95" customHeight="1">
      <c r="A624" s="973"/>
      <c r="B624" s="636"/>
      <c r="C624" s="232"/>
      <c r="D624" s="233"/>
      <c r="E624" s="239"/>
      <c r="F624" s="234"/>
      <c r="G624" s="235"/>
      <c r="H624" s="500"/>
      <c r="I624" s="2"/>
      <c r="J624" s="2"/>
    </row>
    <row r="625" spans="1:10" s="221" customFormat="1" ht="15.95" customHeight="1">
      <c r="A625" s="973"/>
      <c r="B625" s="636"/>
      <c r="C625" s="232"/>
      <c r="D625" s="233"/>
      <c r="E625" s="239"/>
      <c r="F625" s="234"/>
      <c r="G625" s="235"/>
      <c r="H625" s="500"/>
      <c r="I625" s="2"/>
      <c r="J625" s="2"/>
    </row>
    <row r="626" spans="1:10" s="221" customFormat="1" ht="15.95" customHeight="1">
      <c r="A626" s="973"/>
      <c r="B626" s="636"/>
      <c r="C626" s="232"/>
      <c r="D626" s="233"/>
      <c r="E626" s="239"/>
      <c r="F626" s="234"/>
      <c r="G626" s="235"/>
      <c r="H626" s="500"/>
      <c r="I626" s="2"/>
      <c r="J626" s="2"/>
    </row>
    <row r="627" spans="1:10" s="221" customFormat="1" ht="15.95" customHeight="1">
      <c r="A627" s="973"/>
      <c r="B627" s="636"/>
      <c r="C627" s="232"/>
      <c r="D627" s="233"/>
      <c r="E627" s="239"/>
      <c r="F627" s="234"/>
      <c r="G627" s="235"/>
      <c r="H627" s="500"/>
      <c r="I627" s="2"/>
      <c r="J627" s="2"/>
    </row>
    <row r="628" spans="1:10" s="221" customFormat="1" ht="15.95" customHeight="1">
      <c r="A628" s="973"/>
      <c r="B628" s="636"/>
      <c r="C628" s="232"/>
      <c r="D628" s="233"/>
      <c r="E628" s="239"/>
      <c r="F628" s="234"/>
      <c r="G628" s="235"/>
      <c r="H628" s="500"/>
      <c r="I628" s="2"/>
      <c r="J628" s="2"/>
    </row>
    <row r="629" spans="1:10" s="221" customFormat="1" ht="15.95" customHeight="1">
      <c r="A629" s="973"/>
      <c r="B629" s="636"/>
      <c r="C629" s="232"/>
      <c r="D629" s="233"/>
      <c r="E629" s="239"/>
      <c r="F629" s="234"/>
      <c r="G629" s="235"/>
      <c r="H629" s="500"/>
      <c r="I629" s="2"/>
      <c r="J629" s="2"/>
    </row>
    <row r="630" spans="1:10" s="221" customFormat="1" ht="15.95" customHeight="1">
      <c r="A630" s="973"/>
      <c r="B630" s="636"/>
      <c r="C630" s="232"/>
      <c r="D630" s="233"/>
      <c r="E630" s="239"/>
      <c r="F630" s="234"/>
      <c r="G630" s="235"/>
      <c r="H630" s="500"/>
      <c r="I630" s="2"/>
      <c r="J630" s="2"/>
    </row>
    <row r="631" spans="1:10" s="221" customFormat="1" ht="15.95" customHeight="1">
      <c r="A631" s="973"/>
      <c r="B631" s="636"/>
      <c r="C631" s="232"/>
      <c r="D631" s="233"/>
      <c r="E631" s="239"/>
      <c r="F631" s="234"/>
      <c r="G631" s="235"/>
      <c r="H631" s="500"/>
      <c r="I631" s="2"/>
      <c r="J631" s="2"/>
    </row>
    <row r="632" spans="1:10" s="221" customFormat="1" ht="15.95" customHeight="1">
      <c r="A632" s="973"/>
      <c r="B632" s="636"/>
      <c r="C632" s="232"/>
      <c r="D632" s="233"/>
      <c r="E632" s="239"/>
      <c r="F632" s="234"/>
      <c r="G632" s="235"/>
      <c r="H632" s="500"/>
      <c r="I632" s="2"/>
      <c r="J632" s="2"/>
    </row>
    <row r="633" spans="1:10" s="221" customFormat="1" ht="15.95" customHeight="1">
      <c r="A633" s="973"/>
      <c r="B633" s="636"/>
      <c r="C633" s="232"/>
      <c r="D633" s="233"/>
      <c r="E633" s="239"/>
      <c r="F633" s="234"/>
      <c r="G633" s="235"/>
      <c r="H633" s="500"/>
      <c r="I633" s="2"/>
      <c r="J633" s="2"/>
    </row>
    <row r="634" spans="1:10" s="221" customFormat="1" ht="15.95" customHeight="1">
      <c r="A634" s="973"/>
      <c r="B634" s="636"/>
      <c r="C634" s="232"/>
      <c r="D634" s="233"/>
      <c r="E634" s="239"/>
      <c r="F634" s="234"/>
      <c r="G634" s="235"/>
      <c r="H634" s="500"/>
      <c r="I634" s="2"/>
      <c r="J634" s="2"/>
    </row>
    <row r="635" spans="1:10" s="221" customFormat="1" ht="15.95" customHeight="1">
      <c r="A635" s="973"/>
      <c r="B635" s="636"/>
      <c r="C635" s="232"/>
      <c r="D635" s="233"/>
      <c r="E635" s="239"/>
      <c r="F635" s="234"/>
      <c r="G635" s="235"/>
      <c r="H635" s="500"/>
      <c r="I635" s="2"/>
      <c r="J635" s="2"/>
    </row>
    <row r="636" spans="1:10" s="221" customFormat="1" ht="15.95" customHeight="1">
      <c r="A636" s="973"/>
      <c r="B636" s="636"/>
      <c r="C636" s="232"/>
      <c r="D636" s="233"/>
      <c r="E636" s="239"/>
      <c r="F636" s="234"/>
      <c r="G636" s="235"/>
      <c r="H636" s="500"/>
      <c r="I636" s="2"/>
      <c r="J636" s="2"/>
    </row>
    <row r="637" spans="1:10" s="221" customFormat="1" ht="15.95" customHeight="1">
      <c r="A637" s="973"/>
      <c r="B637" s="636"/>
      <c r="C637" s="232"/>
      <c r="D637" s="233"/>
      <c r="E637" s="239"/>
      <c r="F637" s="234"/>
      <c r="G637" s="235"/>
      <c r="H637" s="500"/>
      <c r="I637" s="2"/>
      <c r="J637" s="2"/>
    </row>
    <row r="638" spans="1:10" s="221" customFormat="1" ht="15.95" customHeight="1">
      <c r="A638" s="973"/>
      <c r="B638" s="636"/>
      <c r="C638" s="232"/>
      <c r="D638" s="233"/>
      <c r="E638" s="239"/>
      <c r="F638" s="234"/>
      <c r="G638" s="235"/>
      <c r="H638" s="500"/>
      <c r="I638" s="2"/>
      <c r="J638" s="2"/>
    </row>
    <row r="639" spans="1:10" s="221" customFormat="1" ht="15.95" customHeight="1">
      <c r="A639" s="973"/>
      <c r="B639" s="636"/>
      <c r="C639" s="232"/>
      <c r="D639" s="233"/>
      <c r="E639" s="239"/>
      <c r="F639" s="234"/>
      <c r="G639" s="235"/>
      <c r="H639" s="500"/>
      <c r="I639" s="2"/>
      <c r="J639" s="2"/>
    </row>
    <row r="640" spans="1:10" s="221" customFormat="1" ht="15.95" customHeight="1">
      <c r="A640" s="973"/>
      <c r="B640" s="636"/>
      <c r="C640" s="232"/>
      <c r="D640" s="233"/>
      <c r="E640" s="239"/>
      <c r="F640" s="234"/>
      <c r="G640" s="235"/>
      <c r="H640" s="500"/>
      <c r="I640" s="2"/>
      <c r="J640" s="2"/>
    </row>
    <row r="641" spans="1:10" s="221" customFormat="1" ht="15.95" customHeight="1">
      <c r="A641" s="973"/>
      <c r="B641" s="636"/>
      <c r="C641" s="232"/>
      <c r="D641" s="233"/>
      <c r="E641" s="239"/>
      <c r="F641" s="234"/>
      <c r="G641" s="235"/>
      <c r="H641" s="500"/>
      <c r="I641" s="2"/>
      <c r="J641" s="2"/>
    </row>
    <row r="642" spans="1:10" s="221" customFormat="1" ht="15.95" customHeight="1">
      <c r="A642" s="973"/>
      <c r="B642" s="636"/>
      <c r="C642" s="232"/>
      <c r="D642" s="233"/>
      <c r="E642" s="239"/>
      <c r="F642" s="234"/>
      <c r="G642" s="235"/>
      <c r="H642" s="500"/>
      <c r="I642" s="2"/>
      <c r="J642" s="2"/>
    </row>
    <row r="643" spans="1:10" s="221" customFormat="1" ht="15.95" customHeight="1">
      <c r="A643" s="973"/>
      <c r="B643" s="636"/>
      <c r="C643" s="232"/>
      <c r="D643" s="233"/>
      <c r="E643" s="239"/>
      <c r="F643" s="234"/>
      <c r="G643" s="235"/>
      <c r="H643" s="500"/>
      <c r="I643" s="2"/>
      <c r="J643" s="2"/>
    </row>
    <row r="644" spans="1:10" s="221" customFormat="1" ht="15.95" customHeight="1">
      <c r="A644" s="973"/>
      <c r="B644" s="636"/>
      <c r="C644" s="232"/>
      <c r="D644" s="233"/>
      <c r="E644" s="239"/>
      <c r="F644" s="234"/>
      <c r="G644" s="235"/>
      <c r="H644" s="500"/>
      <c r="I644" s="2"/>
      <c r="J644" s="2"/>
    </row>
    <row r="645" spans="1:10" s="221" customFormat="1" ht="15.95" customHeight="1">
      <c r="A645" s="973"/>
      <c r="B645" s="636"/>
      <c r="C645" s="232"/>
      <c r="D645" s="233"/>
      <c r="E645" s="239"/>
      <c r="F645" s="234"/>
      <c r="G645" s="235"/>
      <c r="H645" s="500"/>
      <c r="I645" s="2"/>
      <c r="J645" s="2"/>
    </row>
    <row r="646" spans="1:10" s="221" customFormat="1" ht="15.95" customHeight="1">
      <c r="A646" s="973"/>
      <c r="B646" s="636"/>
      <c r="C646" s="232"/>
      <c r="D646" s="233"/>
      <c r="E646" s="239"/>
      <c r="F646" s="234"/>
      <c r="G646" s="235"/>
      <c r="H646" s="500"/>
      <c r="I646" s="2"/>
      <c r="J646" s="2"/>
    </row>
    <row r="647" spans="1:10" s="221" customFormat="1" ht="15.95" customHeight="1">
      <c r="A647" s="973"/>
      <c r="B647" s="636"/>
      <c r="C647" s="232"/>
      <c r="D647" s="233"/>
      <c r="E647" s="239"/>
      <c r="F647" s="234"/>
      <c r="G647" s="235"/>
      <c r="H647" s="500"/>
      <c r="I647" s="2"/>
      <c r="J647" s="2"/>
    </row>
    <row r="648" spans="1:10" s="221" customFormat="1" ht="15.95" customHeight="1">
      <c r="A648" s="973"/>
      <c r="B648" s="636"/>
      <c r="C648" s="232"/>
      <c r="D648" s="233"/>
      <c r="E648" s="239"/>
      <c r="F648" s="234"/>
      <c r="G648" s="235"/>
      <c r="H648" s="500"/>
      <c r="I648" s="2"/>
      <c r="J648" s="2"/>
    </row>
    <row r="649" spans="1:10" s="221" customFormat="1" ht="15.95" customHeight="1">
      <c r="A649" s="973"/>
      <c r="B649" s="636"/>
      <c r="C649" s="232"/>
      <c r="D649" s="233"/>
      <c r="E649" s="239"/>
      <c r="F649" s="234"/>
      <c r="G649" s="235"/>
      <c r="H649" s="500"/>
      <c r="I649" s="2"/>
      <c r="J649" s="2"/>
    </row>
    <row r="650" spans="1:10" s="221" customFormat="1" ht="15.95" customHeight="1">
      <c r="A650" s="973"/>
      <c r="B650" s="636"/>
      <c r="C650" s="232"/>
      <c r="D650" s="233"/>
      <c r="E650" s="239"/>
      <c r="F650" s="234"/>
      <c r="G650" s="235"/>
      <c r="H650" s="500"/>
      <c r="I650" s="2"/>
      <c r="J650" s="2"/>
    </row>
    <row r="651" spans="1:10" s="221" customFormat="1" ht="15.95" customHeight="1">
      <c r="A651" s="973"/>
      <c r="B651" s="636"/>
      <c r="C651" s="232"/>
      <c r="D651" s="233"/>
      <c r="E651" s="239"/>
      <c r="F651" s="234"/>
      <c r="G651" s="235"/>
      <c r="H651" s="500"/>
      <c r="I651" s="2"/>
      <c r="J651" s="2"/>
    </row>
    <row r="652" spans="1:10" s="221" customFormat="1" ht="15.95" customHeight="1">
      <c r="A652" s="973"/>
      <c r="B652" s="636"/>
      <c r="C652" s="232"/>
      <c r="D652" s="233"/>
      <c r="E652" s="239"/>
      <c r="F652" s="234"/>
      <c r="G652" s="235"/>
      <c r="H652" s="500"/>
      <c r="I652" s="2"/>
      <c r="J652" s="2"/>
    </row>
    <row r="653" spans="1:10" s="221" customFormat="1" ht="15.95" customHeight="1">
      <c r="A653" s="973"/>
      <c r="B653" s="636"/>
      <c r="C653" s="232"/>
      <c r="D653" s="233"/>
      <c r="E653" s="239"/>
      <c r="F653" s="234"/>
      <c r="G653" s="235"/>
      <c r="H653" s="500"/>
      <c r="I653" s="2"/>
      <c r="J653" s="2"/>
    </row>
    <row r="654" spans="1:10" s="221" customFormat="1" ht="15.95" customHeight="1">
      <c r="A654" s="973"/>
      <c r="B654" s="636"/>
      <c r="C654" s="232"/>
      <c r="D654" s="233"/>
      <c r="E654" s="239"/>
      <c r="F654" s="234"/>
      <c r="G654" s="235"/>
      <c r="H654" s="500"/>
      <c r="I654" s="2"/>
      <c r="J654" s="2"/>
    </row>
    <row r="655" spans="1:10" s="221" customFormat="1" ht="15.95" customHeight="1">
      <c r="A655" s="973"/>
      <c r="B655" s="636"/>
      <c r="C655" s="232"/>
      <c r="D655" s="233"/>
      <c r="E655" s="239"/>
      <c r="F655" s="234"/>
      <c r="G655" s="235"/>
      <c r="H655" s="500"/>
      <c r="I655" s="2"/>
      <c r="J655" s="2"/>
    </row>
    <row r="656" spans="1:10" s="221" customFormat="1" ht="15.95" customHeight="1">
      <c r="A656" s="973"/>
      <c r="B656" s="636"/>
      <c r="C656" s="232"/>
      <c r="D656" s="233"/>
      <c r="E656" s="239"/>
      <c r="F656" s="234"/>
      <c r="G656" s="235"/>
      <c r="H656" s="500"/>
      <c r="I656" s="2"/>
      <c r="J656" s="2"/>
    </row>
    <row r="657" spans="1:10" s="221" customFormat="1" ht="15.95" customHeight="1">
      <c r="A657" s="973"/>
      <c r="B657" s="636"/>
      <c r="C657" s="232"/>
      <c r="D657" s="233"/>
      <c r="E657" s="239"/>
      <c r="F657" s="234"/>
      <c r="G657" s="235"/>
      <c r="H657" s="500"/>
      <c r="I657" s="2"/>
      <c r="J657" s="2"/>
    </row>
    <row r="658" spans="1:10" s="221" customFormat="1" ht="15.95" customHeight="1">
      <c r="A658" s="973"/>
      <c r="B658" s="636"/>
      <c r="C658" s="232"/>
      <c r="D658" s="233"/>
      <c r="E658" s="239"/>
      <c r="F658" s="234"/>
      <c r="G658" s="235"/>
      <c r="H658" s="500"/>
      <c r="I658" s="2"/>
      <c r="J658" s="2"/>
    </row>
    <row r="659" spans="1:10" s="221" customFormat="1" ht="15.95" customHeight="1">
      <c r="A659" s="973"/>
      <c r="B659" s="636"/>
      <c r="C659" s="232"/>
      <c r="D659" s="233"/>
      <c r="E659" s="239"/>
      <c r="F659" s="234"/>
      <c r="G659" s="235"/>
      <c r="H659" s="500"/>
      <c r="I659" s="2"/>
      <c r="J659" s="2"/>
    </row>
    <row r="660" spans="1:10" s="221" customFormat="1" ht="15.95" customHeight="1">
      <c r="A660" s="973"/>
      <c r="B660" s="636"/>
      <c r="C660" s="232"/>
      <c r="D660" s="233"/>
      <c r="E660" s="239"/>
      <c r="F660" s="234"/>
      <c r="G660" s="235"/>
      <c r="H660" s="500"/>
      <c r="I660" s="2"/>
      <c r="J660" s="2"/>
    </row>
    <row r="661" spans="1:10" s="221" customFormat="1" ht="15.95" customHeight="1">
      <c r="A661" s="973"/>
      <c r="B661" s="636"/>
      <c r="C661" s="232"/>
      <c r="D661" s="233"/>
      <c r="E661" s="239"/>
      <c r="F661" s="234"/>
      <c r="G661" s="235"/>
      <c r="H661" s="500"/>
      <c r="I661" s="2"/>
      <c r="J661" s="2"/>
    </row>
    <row r="662" spans="1:10" s="221" customFormat="1" ht="15.95" customHeight="1">
      <c r="A662" s="973"/>
      <c r="B662" s="636"/>
      <c r="C662" s="232"/>
      <c r="D662" s="233"/>
      <c r="E662" s="239"/>
      <c r="F662" s="234"/>
      <c r="G662" s="235"/>
      <c r="H662" s="500"/>
      <c r="I662" s="2"/>
      <c r="J662" s="2"/>
    </row>
    <row r="663" spans="1:10" s="221" customFormat="1" ht="15.95" customHeight="1">
      <c r="A663" s="973"/>
      <c r="B663" s="636"/>
      <c r="C663" s="232"/>
      <c r="D663" s="233"/>
      <c r="E663" s="239"/>
      <c r="F663" s="234"/>
      <c r="G663" s="235"/>
      <c r="H663" s="500"/>
      <c r="I663" s="2"/>
      <c r="J663" s="2"/>
    </row>
    <row r="664" spans="1:10" s="221" customFormat="1" ht="15.95" customHeight="1">
      <c r="A664" s="973"/>
      <c r="B664" s="636"/>
      <c r="C664" s="232"/>
      <c r="D664" s="233"/>
      <c r="E664" s="239"/>
      <c r="F664" s="234"/>
      <c r="G664" s="235"/>
      <c r="H664" s="500"/>
      <c r="I664" s="2"/>
      <c r="J664" s="2"/>
    </row>
    <row r="665" spans="1:10" s="221" customFormat="1" ht="15.95" customHeight="1">
      <c r="A665" s="973"/>
      <c r="B665" s="636"/>
      <c r="C665" s="232"/>
      <c r="D665" s="233"/>
      <c r="E665" s="239"/>
      <c r="F665" s="234"/>
      <c r="G665" s="235"/>
      <c r="H665" s="500"/>
      <c r="I665" s="2"/>
      <c r="J665" s="2"/>
    </row>
    <row r="666" spans="1:10" s="221" customFormat="1" ht="15.95" customHeight="1">
      <c r="A666" s="973"/>
      <c r="B666" s="636"/>
      <c r="C666" s="232"/>
      <c r="D666" s="233"/>
      <c r="E666" s="239"/>
      <c r="F666" s="234"/>
      <c r="G666" s="235"/>
      <c r="H666" s="500"/>
      <c r="I666" s="2"/>
      <c r="J666" s="2"/>
    </row>
    <row r="667" spans="1:10" s="221" customFormat="1" ht="15.95" customHeight="1">
      <c r="A667" s="973"/>
      <c r="B667" s="636"/>
      <c r="C667" s="232"/>
      <c r="D667" s="233"/>
      <c r="E667" s="239"/>
      <c r="F667" s="234"/>
      <c r="G667" s="235"/>
      <c r="H667" s="500"/>
      <c r="I667" s="2"/>
      <c r="J667" s="2"/>
    </row>
    <row r="668" spans="1:10" s="221" customFormat="1" ht="15.95" customHeight="1">
      <c r="A668" s="973"/>
      <c r="B668" s="636"/>
      <c r="C668" s="232"/>
      <c r="D668" s="233"/>
      <c r="E668" s="239"/>
      <c r="F668" s="234"/>
      <c r="G668" s="235"/>
      <c r="H668" s="500"/>
      <c r="I668" s="2"/>
      <c r="J668" s="2"/>
    </row>
    <row r="669" spans="1:10" s="221" customFormat="1" ht="15.95" customHeight="1">
      <c r="A669" s="973"/>
      <c r="B669" s="636"/>
      <c r="C669" s="232"/>
      <c r="D669" s="233"/>
      <c r="E669" s="239"/>
      <c r="F669" s="234"/>
      <c r="G669" s="235"/>
      <c r="H669" s="500"/>
      <c r="I669" s="2"/>
      <c r="J669" s="2"/>
    </row>
    <row r="670" spans="1:10" s="221" customFormat="1" ht="15.95" customHeight="1">
      <c r="A670" s="973"/>
      <c r="B670" s="636"/>
      <c r="C670" s="232"/>
      <c r="D670" s="233"/>
      <c r="E670" s="239"/>
      <c r="F670" s="234"/>
      <c r="G670" s="235"/>
      <c r="H670" s="500"/>
      <c r="I670" s="2"/>
      <c r="J670" s="2"/>
    </row>
    <row r="671" spans="1:10" s="221" customFormat="1" ht="15.95" customHeight="1">
      <c r="A671" s="973"/>
      <c r="B671" s="636"/>
      <c r="C671" s="232"/>
      <c r="D671" s="233"/>
      <c r="E671" s="239"/>
      <c r="F671" s="234"/>
      <c r="G671" s="235"/>
      <c r="H671" s="500"/>
      <c r="I671" s="2"/>
      <c r="J671" s="2"/>
    </row>
    <row r="672" spans="1:10" s="221" customFormat="1" ht="15.95" customHeight="1">
      <c r="A672" s="973"/>
      <c r="B672" s="636"/>
      <c r="C672" s="232"/>
      <c r="D672" s="233"/>
      <c r="E672" s="239"/>
      <c r="F672" s="234"/>
      <c r="G672" s="235"/>
      <c r="H672" s="500"/>
      <c r="I672" s="2"/>
      <c r="J672" s="2"/>
    </row>
    <row r="673" spans="1:10" s="221" customFormat="1" ht="15.95" customHeight="1">
      <c r="A673" s="973"/>
      <c r="B673" s="636"/>
      <c r="C673" s="232"/>
      <c r="D673" s="233"/>
      <c r="E673" s="239"/>
      <c r="F673" s="234"/>
      <c r="G673" s="235"/>
      <c r="H673" s="500"/>
      <c r="I673" s="2"/>
      <c r="J673" s="2"/>
    </row>
    <row r="674" spans="1:10" s="221" customFormat="1" ht="15.95" customHeight="1">
      <c r="A674" s="973"/>
      <c r="B674" s="636"/>
      <c r="C674" s="232"/>
      <c r="D674" s="233"/>
      <c r="E674" s="239"/>
      <c r="F674" s="234"/>
      <c r="G674" s="235"/>
      <c r="H674" s="500"/>
      <c r="I674" s="2"/>
      <c r="J674" s="2"/>
    </row>
    <row r="675" spans="1:10" s="221" customFormat="1" ht="15.95" customHeight="1">
      <c r="A675" s="973"/>
      <c r="B675" s="636"/>
      <c r="C675" s="232"/>
      <c r="D675" s="233"/>
      <c r="E675" s="239"/>
      <c r="F675" s="234"/>
      <c r="G675" s="235"/>
      <c r="H675" s="500"/>
      <c r="I675" s="2"/>
      <c r="J675" s="2"/>
    </row>
    <row r="676" spans="1:10" s="221" customFormat="1" ht="15.95" customHeight="1">
      <c r="A676" s="973"/>
      <c r="B676" s="636"/>
      <c r="C676" s="232"/>
      <c r="D676" s="233"/>
      <c r="E676" s="239"/>
      <c r="F676" s="234"/>
      <c r="G676" s="235"/>
      <c r="H676" s="500"/>
      <c r="I676" s="2"/>
      <c r="J676" s="2"/>
    </row>
    <row r="677" spans="1:10" s="221" customFormat="1" ht="15.95" customHeight="1">
      <c r="A677" s="973"/>
      <c r="B677" s="636"/>
      <c r="C677" s="232"/>
      <c r="D677" s="233"/>
      <c r="E677" s="239"/>
      <c r="F677" s="234"/>
      <c r="G677" s="235"/>
      <c r="H677" s="500"/>
      <c r="I677" s="2"/>
      <c r="J677" s="2"/>
    </row>
    <row r="678" spans="1:10" s="221" customFormat="1" ht="15.95" customHeight="1">
      <c r="A678" s="973"/>
      <c r="B678" s="636"/>
      <c r="C678" s="232"/>
      <c r="D678" s="233"/>
      <c r="E678" s="239"/>
      <c r="F678" s="234"/>
      <c r="G678" s="235"/>
      <c r="H678" s="500"/>
      <c r="I678" s="2"/>
      <c r="J678" s="2"/>
    </row>
    <row r="679" spans="1:10" s="221" customFormat="1" ht="15.95" customHeight="1">
      <c r="A679" s="973"/>
      <c r="B679" s="636"/>
      <c r="C679" s="232"/>
      <c r="D679" s="233"/>
      <c r="E679" s="239"/>
      <c r="F679" s="234"/>
      <c r="G679" s="235"/>
      <c r="H679" s="500"/>
      <c r="I679" s="2"/>
      <c r="J679" s="2"/>
    </row>
    <row r="680" spans="1:10" s="221" customFormat="1" ht="15.95" customHeight="1">
      <c r="A680" s="973"/>
      <c r="B680" s="636"/>
      <c r="C680" s="232"/>
      <c r="D680" s="233"/>
      <c r="E680" s="239"/>
      <c r="F680" s="234"/>
      <c r="G680" s="235"/>
      <c r="H680" s="500"/>
      <c r="I680" s="2"/>
      <c r="J680" s="2"/>
    </row>
    <row r="681" spans="1:10" s="221" customFormat="1" ht="15.95" customHeight="1">
      <c r="A681" s="973"/>
      <c r="B681" s="636"/>
      <c r="C681" s="232"/>
      <c r="D681" s="233"/>
      <c r="E681" s="239"/>
      <c r="F681" s="234"/>
      <c r="G681" s="235"/>
      <c r="H681" s="500"/>
      <c r="I681" s="2"/>
      <c r="J681" s="2"/>
    </row>
    <row r="682" spans="1:10" s="221" customFormat="1" ht="15.95" customHeight="1">
      <c r="A682" s="973"/>
      <c r="B682" s="636"/>
      <c r="C682" s="232"/>
      <c r="D682" s="233"/>
      <c r="E682" s="239"/>
      <c r="F682" s="234"/>
      <c r="G682" s="235"/>
      <c r="H682" s="500"/>
      <c r="I682" s="2"/>
      <c r="J682" s="2"/>
    </row>
    <row r="683" spans="1:10" s="221" customFormat="1" ht="15.95" customHeight="1">
      <c r="A683" s="973"/>
      <c r="B683" s="636"/>
      <c r="C683" s="232"/>
      <c r="D683" s="233"/>
      <c r="E683" s="239"/>
      <c r="F683" s="234"/>
      <c r="G683" s="235"/>
      <c r="H683" s="500"/>
      <c r="I683" s="2"/>
      <c r="J683" s="2"/>
    </row>
    <row r="684" spans="1:10" s="221" customFormat="1" ht="15.95" customHeight="1">
      <c r="A684" s="973"/>
      <c r="B684" s="636"/>
      <c r="C684" s="232"/>
      <c r="D684" s="233"/>
      <c r="E684" s="239"/>
      <c r="F684" s="234"/>
      <c r="G684" s="235"/>
      <c r="H684" s="500"/>
      <c r="I684" s="2"/>
      <c r="J684" s="2"/>
    </row>
    <row r="685" spans="1:10" s="221" customFormat="1" ht="15.95" customHeight="1">
      <c r="A685" s="973"/>
      <c r="B685" s="636"/>
      <c r="C685" s="232"/>
      <c r="D685" s="233"/>
      <c r="E685" s="239"/>
      <c r="F685" s="234"/>
      <c r="G685" s="235"/>
      <c r="H685" s="500"/>
      <c r="I685" s="2"/>
      <c r="J685" s="2"/>
    </row>
    <row r="686" spans="1:10" s="221" customFormat="1" ht="15.95" customHeight="1">
      <c r="A686" s="973"/>
      <c r="B686" s="636"/>
      <c r="C686" s="232"/>
      <c r="D686" s="233"/>
      <c r="E686" s="239"/>
      <c r="F686" s="234"/>
      <c r="G686" s="235"/>
      <c r="H686" s="500"/>
      <c r="I686" s="2"/>
      <c r="J686" s="2"/>
    </row>
    <row r="687" spans="1:10" s="221" customFormat="1" ht="15.95" customHeight="1">
      <c r="A687" s="973"/>
      <c r="B687" s="636"/>
      <c r="C687" s="232"/>
      <c r="D687" s="233"/>
      <c r="E687" s="239"/>
      <c r="F687" s="234"/>
      <c r="G687" s="235"/>
      <c r="H687" s="500"/>
      <c r="I687" s="2"/>
      <c r="J687" s="2"/>
    </row>
    <row r="688" spans="1:10" s="221" customFormat="1" ht="15.95" customHeight="1">
      <c r="A688" s="973"/>
      <c r="B688" s="636"/>
      <c r="C688" s="232"/>
      <c r="D688" s="233"/>
      <c r="E688" s="239"/>
      <c r="F688" s="234"/>
      <c r="G688" s="235"/>
      <c r="H688" s="500"/>
      <c r="I688" s="2"/>
      <c r="J688" s="2"/>
    </row>
    <row r="689" spans="1:10" s="221" customFormat="1" ht="15.95" customHeight="1">
      <c r="A689" s="973"/>
      <c r="B689" s="636"/>
      <c r="C689" s="232"/>
      <c r="D689" s="233"/>
      <c r="E689" s="239"/>
      <c r="F689" s="234"/>
      <c r="G689" s="235"/>
      <c r="H689" s="500"/>
      <c r="I689" s="2"/>
      <c r="J689" s="2"/>
    </row>
    <row r="690" spans="1:10" s="221" customFormat="1" ht="15.95" customHeight="1">
      <c r="A690" s="973"/>
      <c r="B690" s="636"/>
      <c r="C690" s="232"/>
      <c r="D690" s="233"/>
      <c r="E690" s="239"/>
      <c r="F690" s="234"/>
      <c r="G690" s="235"/>
      <c r="H690" s="500"/>
      <c r="I690" s="2"/>
      <c r="J690" s="2"/>
    </row>
    <row r="691" spans="1:10" s="221" customFormat="1" ht="15.95" customHeight="1">
      <c r="A691" s="973"/>
      <c r="B691" s="636"/>
      <c r="C691" s="232"/>
      <c r="D691" s="233"/>
      <c r="E691" s="239"/>
      <c r="F691" s="234"/>
      <c r="G691" s="235"/>
      <c r="H691" s="500"/>
      <c r="I691" s="2"/>
      <c r="J691" s="2"/>
    </row>
    <row r="692" spans="1:10" s="221" customFormat="1" ht="15.95" customHeight="1">
      <c r="A692" s="973"/>
      <c r="B692" s="636"/>
      <c r="C692" s="232"/>
      <c r="D692" s="233"/>
      <c r="E692" s="239"/>
      <c r="F692" s="234"/>
      <c r="G692" s="235"/>
      <c r="H692" s="500"/>
      <c r="I692" s="2"/>
      <c r="J692" s="2"/>
    </row>
    <row r="693" spans="1:10" s="221" customFormat="1" ht="15.95" customHeight="1">
      <c r="A693" s="973"/>
      <c r="B693" s="636"/>
      <c r="C693" s="232"/>
      <c r="D693" s="233"/>
      <c r="E693" s="239"/>
      <c r="F693" s="234"/>
      <c r="G693" s="235"/>
      <c r="H693" s="500"/>
      <c r="I693" s="2"/>
      <c r="J693" s="2"/>
    </row>
    <row r="694" spans="1:10" s="221" customFormat="1" ht="15.95" customHeight="1">
      <c r="A694" s="973"/>
      <c r="B694" s="636"/>
      <c r="C694" s="232"/>
      <c r="D694" s="233"/>
      <c r="E694" s="239"/>
      <c r="F694" s="234"/>
      <c r="G694" s="235"/>
      <c r="H694" s="500"/>
      <c r="I694" s="2"/>
      <c r="J694" s="2"/>
    </row>
    <row r="695" spans="1:10" s="221" customFormat="1" ht="15.95" customHeight="1">
      <c r="A695" s="973"/>
      <c r="B695" s="636"/>
      <c r="C695" s="232"/>
      <c r="D695" s="233"/>
      <c r="E695" s="239"/>
      <c r="F695" s="234"/>
      <c r="G695" s="235"/>
      <c r="H695" s="500"/>
      <c r="I695" s="2"/>
      <c r="J695" s="2"/>
    </row>
    <row r="696" spans="1:10" s="221" customFormat="1" ht="15.95" customHeight="1">
      <c r="A696" s="973"/>
      <c r="B696" s="636"/>
      <c r="C696" s="232"/>
      <c r="D696" s="233"/>
      <c r="E696" s="239"/>
      <c r="F696" s="234"/>
      <c r="G696" s="235"/>
      <c r="H696" s="500"/>
      <c r="I696" s="2"/>
      <c r="J696" s="2"/>
    </row>
    <row r="697" spans="1:10" s="221" customFormat="1" ht="15.95" customHeight="1">
      <c r="A697" s="973"/>
      <c r="B697" s="636"/>
      <c r="C697" s="232"/>
      <c r="D697" s="233"/>
      <c r="E697" s="239"/>
      <c r="F697" s="234"/>
      <c r="G697" s="235"/>
      <c r="H697" s="500"/>
      <c r="I697" s="2"/>
      <c r="J697" s="2"/>
    </row>
    <row r="698" spans="1:10" s="221" customFormat="1" ht="15.95" customHeight="1">
      <c r="A698" s="973"/>
      <c r="B698" s="636"/>
      <c r="C698" s="232"/>
      <c r="D698" s="233"/>
      <c r="E698" s="239"/>
      <c r="F698" s="234"/>
      <c r="G698" s="235"/>
      <c r="H698" s="500"/>
      <c r="I698" s="2"/>
      <c r="J698" s="2"/>
    </row>
    <row r="699" spans="1:10" s="221" customFormat="1" ht="15.95" customHeight="1">
      <c r="A699" s="973"/>
      <c r="B699" s="636"/>
      <c r="C699" s="232"/>
      <c r="D699" s="233"/>
      <c r="E699" s="239"/>
      <c r="F699" s="234"/>
      <c r="G699" s="235"/>
      <c r="H699" s="500"/>
      <c r="I699" s="2"/>
      <c r="J699" s="2"/>
    </row>
    <row r="700" spans="1:10" s="221" customFormat="1" ht="15.95" customHeight="1">
      <c r="A700" s="973"/>
      <c r="B700" s="636"/>
      <c r="C700" s="232"/>
      <c r="D700" s="233"/>
      <c r="E700" s="239"/>
      <c r="F700" s="234"/>
      <c r="G700" s="235"/>
      <c r="H700" s="500"/>
      <c r="I700" s="2"/>
      <c r="J700" s="2"/>
    </row>
    <row r="701" spans="1:10" s="221" customFormat="1" ht="15.95" customHeight="1">
      <c r="A701" s="973"/>
      <c r="B701" s="636"/>
      <c r="C701" s="232"/>
      <c r="D701" s="233"/>
      <c r="E701" s="239"/>
      <c r="F701" s="234"/>
      <c r="G701" s="235"/>
      <c r="H701" s="500"/>
      <c r="I701" s="2"/>
      <c r="J701" s="2"/>
    </row>
    <row r="702" spans="1:10" s="221" customFormat="1" ht="15.95" customHeight="1">
      <c r="A702" s="973"/>
      <c r="B702" s="636"/>
      <c r="C702" s="232"/>
      <c r="D702" s="233"/>
      <c r="E702" s="239"/>
      <c r="F702" s="234"/>
      <c r="G702" s="235"/>
      <c r="H702" s="500"/>
      <c r="I702" s="2"/>
      <c r="J702" s="2"/>
    </row>
    <row r="703" spans="1:10" s="221" customFormat="1" ht="15.95" customHeight="1">
      <c r="A703" s="973"/>
      <c r="B703" s="636"/>
      <c r="C703" s="232"/>
      <c r="D703" s="233"/>
      <c r="E703" s="239"/>
      <c r="F703" s="234"/>
      <c r="G703" s="235"/>
      <c r="H703" s="500"/>
      <c r="I703" s="2"/>
      <c r="J703" s="2"/>
    </row>
    <row r="704" spans="1:10">
      <c r="B704" s="636"/>
      <c r="C704" s="232"/>
      <c r="D704" s="233"/>
      <c r="F704" s="234"/>
      <c r="G704" s="235"/>
    </row>
    <row r="705" spans="2:7">
      <c r="B705" s="636"/>
      <c r="C705" s="232"/>
      <c r="D705" s="233"/>
      <c r="F705" s="234"/>
      <c r="G705" s="235"/>
    </row>
    <row r="706" spans="2:7">
      <c r="B706" s="636"/>
      <c r="C706" s="232"/>
      <c r="D706" s="233"/>
      <c r="F706" s="234"/>
      <c r="G706" s="235"/>
    </row>
    <row r="707" spans="2:7">
      <c r="B707" s="636"/>
      <c r="C707" s="232"/>
      <c r="D707" s="233"/>
      <c r="F707" s="234"/>
      <c r="G707" s="235"/>
    </row>
    <row r="708" spans="2:7">
      <c r="B708" s="636"/>
      <c r="C708" s="232"/>
      <c r="D708" s="233"/>
      <c r="F708" s="234"/>
      <c r="G708" s="235"/>
    </row>
    <row r="709" spans="2:7">
      <c r="B709" s="636"/>
      <c r="C709" s="232"/>
      <c r="D709" s="233"/>
      <c r="F709" s="234"/>
      <c r="G709" s="235"/>
    </row>
    <row r="710" spans="2:7">
      <c r="B710" s="636"/>
      <c r="C710" s="232"/>
      <c r="D710" s="233"/>
      <c r="F710" s="234"/>
      <c r="G710" s="235"/>
    </row>
    <row r="711" spans="2:7">
      <c r="B711" s="636"/>
      <c r="C711" s="232"/>
      <c r="D711" s="233"/>
      <c r="F711" s="234"/>
      <c r="G711" s="235"/>
    </row>
    <row r="712" spans="2:7">
      <c r="B712" s="636"/>
      <c r="C712" s="232"/>
      <c r="D712" s="233"/>
      <c r="F712" s="234"/>
      <c r="G712" s="235"/>
    </row>
    <row r="713" spans="2:7">
      <c r="B713" s="636"/>
      <c r="C713" s="232"/>
      <c r="D713" s="233"/>
      <c r="F713" s="234"/>
      <c r="G713" s="235"/>
    </row>
    <row r="714" spans="2:7">
      <c r="B714" s="636"/>
      <c r="C714" s="232"/>
      <c r="D714" s="233"/>
      <c r="F714" s="234"/>
      <c r="G714" s="235"/>
    </row>
    <row r="715" spans="2:7">
      <c r="B715" s="636"/>
      <c r="C715" s="232"/>
      <c r="D715" s="233"/>
      <c r="F715" s="234"/>
      <c r="G715" s="235"/>
    </row>
    <row r="716" spans="2:7">
      <c r="B716" s="636"/>
      <c r="C716" s="232"/>
      <c r="D716" s="233"/>
      <c r="F716" s="234"/>
      <c r="G716" s="235"/>
    </row>
    <row r="717" spans="2:7">
      <c r="B717" s="636"/>
      <c r="C717" s="232"/>
      <c r="D717" s="233"/>
      <c r="F717" s="234"/>
      <c r="G717" s="235"/>
    </row>
    <row r="718" spans="2:7">
      <c r="B718" s="636"/>
      <c r="C718" s="232"/>
      <c r="D718" s="233"/>
      <c r="F718" s="234"/>
      <c r="G718" s="235"/>
    </row>
    <row r="719" spans="2:7">
      <c r="B719" s="636"/>
      <c r="C719" s="232"/>
      <c r="D719" s="233"/>
      <c r="F719" s="234"/>
      <c r="G719" s="235"/>
    </row>
    <row r="720" spans="2:7">
      <c r="B720" s="636"/>
      <c r="C720" s="232"/>
      <c r="D720" s="233"/>
      <c r="F720" s="234"/>
      <c r="G720" s="235"/>
    </row>
    <row r="721" spans="2:7">
      <c r="B721" s="636"/>
      <c r="C721" s="232"/>
      <c r="D721" s="233"/>
      <c r="F721" s="234"/>
      <c r="G721" s="235"/>
    </row>
    <row r="722" spans="2:7">
      <c r="B722" s="636"/>
      <c r="C722" s="232"/>
      <c r="D722" s="233"/>
      <c r="F722" s="234"/>
      <c r="G722" s="235"/>
    </row>
  </sheetData>
  <autoFilter ref="A10:F118"/>
  <mergeCells count="34">
    <mergeCell ref="B136:D136"/>
    <mergeCell ref="B137:D137"/>
    <mergeCell ref="B139:F139"/>
    <mergeCell ref="B140:F140"/>
    <mergeCell ref="B123:G123"/>
    <mergeCell ref="B128:G128"/>
    <mergeCell ref="B133:D133"/>
    <mergeCell ref="B134:D134"/>
    <mergeCell ref="B135:D135"/>
    <mergeCell ref="F134:G134"/>
    <mergeCell ref="B119:G119"/>
    <mergeCell ref="B49:G49"/>
    <mergeCell ref="B50:G50"/>
    <mergeCell ref="B63:G63"/>
    <mergeCell ref="B65:G65"/>
    <mergeCell ref="B76:G76"/>
    <mergeCell ref="B86:G86"/>
    <mergeCell ref="B99:G99"/>
    <mergeCell ref="B101:G101"/>
    <mergeCell ref="B104:G104"/>
    <mergeCell ref="B106:G106"/>
    <mergeCell ref="B113:G113"/>
    <mergeCell ref="B43:G43"/>
    <mergeCell ref="B1:F1"/>
    <mergeCell ref="B2:G2"/>
    <mergeCell ref="B3:G3"/>
    <mergeCell ref="B4:G4"/>
    <mergeCell ref="B5:G7"/>
    <mergeCell ref="B9:B10"/>
    <mergeCell ref="B11:G11"/>
    <mergeCell ref="B16:G16"/>
    <mergeCell ref="B23:G23"/>
    <mergeCell ref="B30:G30"/>
    <mergeCell ref="B37:G37"/>
  </mergeCells>
  <pageMargins left="0.7" right="0.7" top="0.75" bottom="0.75" header="0.3" footer="0.3"/>
  <pageSetup paperSize="9" scale="48" fitToHeight="0" orientation="portrait" r:id="rId1"/>
  <rowBreaks count="2" manualBreakCount="2">
    <brk id="62" max="16383" man="1"/>
    <brk id="9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40"/>
  <sheetViews>
    <sheetView showGridLines="0" view="pageBreakPreview" zoomScale="70" zoomScaleNormal="75" zoomScaleSheetLayoutView="70" workbookViewId="0">
      <selection sqref="A1:J1"/>
    </sheetView>
  </sheetViews>
  <sheetFormatPr defaultColWidth="10" defaultRowHeight="12.75"/>
  <cols>
    <col min="1" max="1" width="36.85546875" style="246" customWidth="1"/>
    <col min="2" max="2" width="11.5703125" style="247" customWidth="1"/>
    <col min="3" max="3" width="9.7109375" style="247" customWidth="1"/>
    <col min="4" max="4" width="9.7109375" style="245" customWidth="1"/>
    <col min="5" max="5" width="9.7109375" style="244" customWidth="1"/>
    <col min="6" max="6" width="4.28515625" style="244" customWidth="1"/>
    <col min="7" max="7" width="41.28515625" style="244" customWidth="1"/>
    <col min="8" max="8" width="9.7109375" style="266" customWidth="1"/>
    <col min="9" max="9" width="9.7109375" style="245" customWidth="1"/>
    <col min="10" max="10" width="9.7109375" style="256" customWidth="1"/>
    <col min="11" max="11" width="13" style="244" customWidth="1"/>
    <col min="12" max="19" width="12.28515625" style="244" customWidth="1"/>
    <col min="20" max="256" width="10" style="244"/>
    <col min="257" max="257" width="36.85546875" style="244" customWidth="1"/>
    <col min="258" max="258" width="11.5703125" style="244" customWidth="1"/>
    <col min="259" max="261" width="9.7109375" style="244" customWidth="1"/>
    <col min="262" max="262" width="4.28515625" style="244" customWidth="1"/>
    <col min="263" max="263" width="41.28515625" style="244" customWidth="1"/>
    <col min="264" max="266" width="9.7109375" style="244" customWidth="1"/>
    <col min="267" max="268" width="6.28515625" style="244" customWidth="1"/>
    <col min="269" max="269" width="2.140625" style="244" customWidth="1"/>
    <col min="270" max="270" width="4.140625" style="244" customWidth="1"/>
    <col min="271" max="271" width="4.85546875" style="244" customWidth="1"/>
    <col min="272" max="272" width="5.5703125" style="244" customWidth="1"/>
    <col min="273" max="273" width="5.28515625" style="244" customWidth="1"/>
    <col min="274" max="274" width="10.42578125" style="244" customWidth="1"/>
    <col min="275" max="275" width="11.28515625" style="244" customWidth="1"/>
    <col min="276" max="512" width="10" style="244"/>
    <col min="513" max="513" width="36.85546875" style="244" customWidth="1"/>
    <col min="514" max="514" width="11.5703125" style="244" customWidth="1"/>
    <col min="515" max="517" width="9.7109375" style="244" customWidth="1"/>
    <col min="518" max="518" width="4.28515625" style="244" customWidth="1"/>
    <col min="519" max="519" width="41.28515625" style="244" customWidth="1"/>
    <col min="520" max="522" width="9.7109375" style="244" customWidth="1"/>
    <col min="523" max="524" width="6.28515625" style="244" customWidth="1"/>
    <col min="525" max="525" width="2.140625" style="244" customWidth="1"/>
    <col min="526" max="526" width="4.140625" style="244" customWidth="1"/>
    <col min="527" max="527" width="4.85546875" style="244" customWidth="1"/>
    <col min="528" max="528" width="5.5703125" style="244" customWidth="1"/>
    <col min="529" max="529" width="5.28515625" style="244" customWidth="1"/>
    <col min="530" max="530" width="10.42578125" style="244" customWidth="1"/>
    <col min="531" max="531" width="11.28515625" style="244" customWidth="1"/>
    <col min="532" max="768" width="10" style="244"/>
    <col min="769" max="769" width="36.85546875" style="244" customWidth="1"/>
    <col min="770" max="770" width="11.5703125" style="244" customWidth="1"/>
    <col min="771" max="773" width="9.7109375" style="244" customWidth="1"/>
    <col min="774" max="774" width="4.28515625" style="244" customWidth="1"/>
    <col min="775" max="775" width="41.28515625" style="244" customWidth="1"/>
    <col min="776" max="778" width="9.7109375" style="244" customWidth="1"/>
    <col min="779" max="780" width="6.28515625" style="244" customWidth="1"/>
    <col min="781" max="781" width="2.140625" style="244" customWidth="1"/>
    <col min="782" max="782" width="4.140625" style="244" customWidth="1"/>
    <col min="783" max="783" width="4.85546875" style="244" customWidth="1"/>
    <col min="784" max="784" width="5.5703125" style="244" customWidth="1"/>
    <col min="785" max="785" width="5.28515625" style="244" customWidth="1"/>
    <col min="786" max="786" width="10.42578125" style="244" customWidth="1"/>
    <col min="787" max="787" width="11.28515625" style="244" customWidth="1"/>
    <col min="788" max="1024" width="10" style="244"/>
    <col min="1025" max="1025" width="36.85546875" style="244" customWidth="1"/>
    <col min="1026" max="1026" width="11.5703125" style="244" customWidth="1"/>
    <col min="1027" max="1029" width="9.7109375" style="244" customWidth="1"/>
    <col min="1030" max="1030" width="4.28515625" style="244" customWidth="1"/>
    <col min="1031" max="1031" width="41.28515625" style="244" customWidth="1"/>
    <col min="1032" max="1034" width="9.7109375" style="244" customWidth="1"/>
    <col min="1035" max="1036" width="6.28515625" style="244" customWidth="1"/>
    <col min="1037" max="1037" width="2.140625" style="244" customWidth="1"/>
    <col min="1038" max="1038" width="4.140625" style="244" customWidth="1"/>
    <col min="1039" max="1039" width="4.85546875" style="244" customWidth="1"/>
    <col min="1040" max="1040" width="5.5703125" style="244" customWidth="1"/>
    <col min="1041" max="1041" width="5.28515625" style="244" customWidth="1"/>
    <col min="1042" max="1042" width="10.42578125" style="244" customWidth="1"/>
    <col min="1043" max="1043" width="11.28515625" style="244" customWidth="1"/>
    <col min="1044" max="1280" width="10" style="244"/>
    <col min="1281" max="1281" width="36.85546875" style="244" customWidth="1"/>
    <col min="1282" max="1282" width="11.5703125" style="244" customWidth="1"/>
    <col min="1283" max="1285" width="9.7109375" style="244" customWidth="1"/>
    <col min="1286" max="1286" width="4.28515625" style="244" customWidth="1"/>
    <col min="1287" max="1287" width="41.28515625" style="244" customWidth="1"/>
    <col min="1288" max="1290" width="9.7109375" style="244" customWidth="1"/>
    <col min="1291" max="1292" width="6.28515625" style="244" customWidth="1"/>
    <col min="1293" max="1293" width="2.140625" style="244" customWidth="1"/>
    <col min="1294" max="1294" width="4.140625" style="244" customWidth="1"/>
    <col min="1295" max="1295" width="4.85546875" style="244" customWidth="1"/>
    <col min="1296" max="1296" width="5.5703125" style="244" customWidth="1"/>
    <col min="1297" max="1297" width="5.28515625" style="244" customWidth="1"/>
    <col min="1298" max="1298" width="10.42578125" style="244" customWidth="1"/>
    <col min="1299" max="1299" width="11.28515625" style="244" customWidth="1"/>
    <col min="1300" max="1536" width="10" style="244"/>
    <col min="1537" max="1537" width="36.85546875" style="244" customWidth="1"/>
    <col min="1538" max="1538" width="11.5703125" style="244" customWidth="1"/>
    <col min="1539" max="1541" width="9.7109375" style="244" customWidth="1"/>
    <col min="1542" max="1542" width="4.28515625" style="244" customWidth="1"/>
    <col min="1543" max="1543" width="41.28515625" style="244" customWidth="1"/>
    <col min="1544" max="1546" width="9.7109375" style="244" customWidth="1"/>
    <col min="1547" max="1548" width="6.28515625" style="244" customWidth="1"/>
    <col min="1549" max="1549" width="2.140625" style="244" customWidth="1"/>
    <col min="1550" max="1550" width="4.140625" style="244" customWidth="1"/>
    <col min="1551" max="1551" width="4.85546875" style="244" customWidth="1"/>
    <col min="1552" max="1552" width="5.5703125" style="244" customWidth="1"/>
    <col min="1553" max="1553" width="5.28515625" style="244" customWidth="1"/>
    <col min="1554" max="1554" width="10.42578125" style="244" customWidth="1"/>
    <col min="1555" max="1555" width="11.28515625" style="244" customWidth="1"/>
    <col min="1556" max="1792" width="10" style="244"/>
    <col min="1793" max="1793" width="36.85546875" style="244" customWidth="1"/>
    <col min="1794" max="1794" width="11.5703125" style="244" customWidth="1"/>
    <col min="1795" max="1797" width="9.7109375" style="244" customWidth="1"/>
    <col min="1798" max="1798" width="4.28515625" style="244" customWidth="1"/>
    <col min="1799" max="1799" width="41.28515625" style="244" customWidth="1"/>
    <col min="1800" max="1802" width="9.7109375" style="244" customWidth="1"/>
    <col min="1803" max="1804" width="6.28515625" style="244" customWidth="1"/>
    <col min="1805" max="1805" width="2.140625" style="244" customWidth="1"/>
    <col min="1806" max="1806" width="4.140625" style="244" customWidth="1"/>
    <col min="1807" max="1807" width="4.85546875" style="244" customWidth="1"/>
    <col min="1808" max="1808" width="5.5703125" style="244" customWidth="1"/>
    <col min="1809" max="1809" width="5.28515625" style="244" customWidth="1"/>
    <col min="1810" max="1810" width="10.42578125" style="244" customWidth="1"/>
    <col min="1811" max="1811" width="11.28515625" style="244" customWidth="1"/>
    <col min="1812" max="2048" width="10" style="244"/>
    <col min="2049" max="2049" width="36.85546875" style="244" customWidth="1"/>
    <col min="2050" max="2050" width="11.5703125" style="244" customWidth="1"/>
    <col min="2051" max="2053" width="9.7109375" style="244" customWidth="1"/>
    <col min="2054" max="2054" width="4.28515625" style="244" customWidth="1"/>
    <col min="2055" max="2055" width="41.28515625" style="244" customWidth="1"/>
    <col min="2056" max="2058" width="9.7109375" style="244" customWidth="1"/>
    <col min="2059" max="2060" width="6.28515625" style="244" customWidth="1"/>
    <col min="2061" max="2061" width="2.140625" style="244" customWidth="1"/>
    <col min="2062" max="2062" width="4.140625" style="244" customWidth="1"/>
    <col min="2063" max="2063" width="4.85546875" style="244" customWidth="1"/>
    <col min="2064" max="2064" width="5.5703125" style="244" customWidth="1"/>
    <col min="2065" max="2065" width="5.28515625" style="244" customWidth="1"/>
    <col min="2066" max="2066" width="10.42578125" style="244" customWidth="1"/>
    <col min="2067" max="2067" width="11.28515625" style="244" customWidth="1"/>
    <col min="2068" max="2304" width="10" style="244"/>
    <col min="2305" max="2305" width="36.85546875" style="244" customWidth="1"/>
    <col min="2306" max="2306" width="11.5703125" style="244" customWidth="1"/>
    <col min="2307" max="2309" width="9.7109375" style="244" customWidth="1"/>
    <col min="2310" max="2310" width="4.28515625" style="244" customWidth="1"/>
    <col min="2311" max="2311" width="41.28515625" style="244" customWidth="1"/>
    <col min="2312" max="2314" width="9.7109375" style="244" customWidth="1"/>
    <col min="2315" max="2316" width="6.28515625" style="244" customWidth="1"/>
    <col min="2317" max="2317" width="2.140625" style="244" customWidth="1"/>
    <col min="2318" max="2318" width="4.140625" style="244" customWidth="1"/>
    <col min="2319" max="2319" width="4.85546875" style="244" customWidth="1"/>
    <col min="2320" max="2320" width="5.5703125" style="244" customWidth="1"/>
    <col min="2321" max="2321" width="5.28515625" style="244" customWidth="1"/>
    <col min="2322" max="2322" width="10.42578125" style="244" customWidth="1"/>
    <col min="2323" max="2323" width="11.28515625" style="244" customWidth="1"/>
    <col min="2324" max="2560" width="10" style="244"/>
    <col min="2561" max="2561" width="36.85546875" style="244" customWidth="1"/>
    <col min="2562" max="2562" width="11.5703125" style="244" customWidth="1"/>
    <col min="2563" max="2565" width="9.7109375" style="244" customWidth="1"/>
    <col min="2566" max="2566" width="4.28515625" style="244" customWidth="1"/>
    <col min="2567" max="2567" width="41.28515625" style="244" customWidth="1"/>
    <col min="2568" max="2570" width="9.7109375" style="244" customWidth="1"/>
    <col min="2571" max="2572" width="6.28515625" style="244" customWidth="1"/>
    <col min="2573" max="2573" width="2.140625" style="244" customWidth="1"/>
    <col min="2574" max="2574" width="4.140625" style="244" customWidth="1"/>
    <col min="2575" max="2575" width="4.85546875" style="244" customWidth="1"/>
    <col min="2576" max="2576" width="5.5703125" style="244" customWidth="1"/>
    <col min="2577" max="2577" width="5.28515625" style="244" customWidth="1"/>
    <col min="2578" max="2578" width="10.42578125" style="244" customWidth="1"/>
    <col min="2579" max="2579" width="11.28515625" style="244" customWidth="1"/>
    <col min="2580" max="2816" width="10" style="244"/>
    <col min="2817" max="2817" width="36.85546875" style="244" customWidth="1"/>
    <col min="2818" max="2818" width="11.5703125" style="244" customWidth="1"/>
    <col min="2819" max="2821" width="9.7109375" style="244" customWidth="1"/>
    <col min="2822" max="2822" width="4.28515625" style="244" customWidth="1"/>
    <col min="2823" max="2823" width="41.28515625" style="244" customWidth="1"/>
    <col min="2824" max="2826" width="9.7109375" style="244" customWidth="1"/>
    <col min="2827" max="2828" width="6.28515625" style="244" customWidth="1"/>
    <col min="2829" max="2829" width="2.140625" style="244" customWidth="1"/>
    <col min="2830" max="2830" width="4.140625" style="244" customWidth="1"/>
    <col min="2831" max="2831" width="4.85546875" style="244" customWidth="1"/>
    <col min="2832" max="2832" width="5.5703125" style="244" customWidth="1"/>
    <col min="2833" max="2833" width="5.28515625" style="244" customWidth="1"/>
    <col min="2834" max="2834" width="10.42578125" style="244" customWidth="1"/>
    <col min="2835" max="2835" width="11.28515625" style="244" customWidth="1"/>
    <col min="2836" max="3072" width="10" style="244"/>
    <col min="3073" max="3073" width="36.85546875" style="244" customWidth="1"/>
    <col min="3074" max="3074" width="11.5703125" style="244" customWidth="1"/>
    <col min="3075" max="3077" width="9.7109375" style="244" customWidth="1"/>
    <col min="3078" max="3078" width="4.28515625" style="244" customWidth="1"/>
    <col min="3079" max="3079" width="41.28515625" style="244" customWidth="1"/>
    <col min="3080" max="3082" width="9.7109375" style="244" customWidth="1"/>
    <col min="3083" max="3084" width="6.28515625" style="244" customWidth="1"/>
    <col min="3085" max="3085" width="2.140625" style="244" customWidth="1"/>
    <col min="3086" max="3086" width="4.140625" style="244" customWidth="1"/>
    <col min="3087" max="3087" width="4.85546875" style="244" customWidth="1"/>
    <col min="3088" max="3088" width="5.5703125" style="244" customWidth="1"/>
    <col min="3089" max="3089" width="5.28515625" style="244" customWidth="1"/>
    <col min="3090" max="3090" width="10.42578125" style="244" customWidth="1"/>
    <col min="3091" max="3091" width="11.28515625" style="244" customWidth="1"/>
    <col min="3092" max="3328" width="10" style="244"/>
    <col min="3329" max="3329" width="36.85546875" style="244" customWidth="1"/>
    <col min="3330" max="3330" width="11.5703125" style="244" customWidth="1"/>
    <col min="3331" max="3333" width="9.7109375" style="244" customWidth="1"/>
    <col min="3334" max="3334" width="4.28515625" style="244" customWidth="1"/>
    <col min="3335" max="3335" width="41.28515625" style="244" customWidth="1"/>
    <col min="3336" max="3338" width="9.7109375" style="244" customWidth="1"/>
    <col min="3339" max="3340" width="6.28515625" style="244" customWidth="1"/>
    <col min="3341" max="3341" width="2.140625" style="244" customWidth="1"/>
    <col min="3342" max="3342" width="4.140625" style="244" customWidth="1"/>
    <col min="3343" max="3343" width="4.85546875" style="244" customWidth="1"/>
    <col min="3344" max="3344" width="5.5703125" style="244" customWidth="1"/>
    <col min="3345" max="3345" width="5.28515625" style="244" customWidth="1"/>
    <col min="3346" max="3346" width="10.42578125" style="244" customWidth="1"/>
    <col min="3347" max="3347" width="11.28515625" style="244" customWidth="1"/>
    <col min="3348" max="3584" width="10" style="244"/>
    <col min="3585" max="3585" width="36.85546875" style="244" customWidth="1"/>
    <col min="3586" max="3586" width="11.5703125" style="244" customWidth="1"/>
    <col min="3587" max="3589" width="9.7109375" style="244" customWidth="1"/>
    <col min="3590" max="3590" width="4.28515625" style="244" customWidth="1"/>
    <col min="3591" max="3591" width="41.28515625" style="244" customWidth="1"/>
    <col min="3592" max="3594" width="9.7109375" style="244" customWidth="1"/>
    <col min="3595" max="3596" width="6.28515625" style="244" customWidth="1"/>
    <col min="3597" max="3597" width="2.140625" style="244" customWidth="1"/>
    <col min="3598" max="3598" width="4.140625" style="244" customWidth="1"/>
    <col min="3599" max="3599" width="4.85546875" style="244" customWidth="1"/>
    <col min="3600" max="3600" width="5.5703125" style="244" customWidth="1"/>
    <col min="3601" max="3601" width="5.28515625" style="244" customWidth="1"/>
    <col min="3602" max="3602" width="10.42578125" style="244" customWidth="1"/>
    <col min="3603" max="3603" width="11.28515625" style="244" customWidth="1"/>
    <col min="3604" max="3840" width="10" style="244"/>
    <col min="3841" max="3841" width="36.85546875" style="244" customWidth="1"/>
    <col min="3842" max="3842" width="11.5703125" style="244" customWidth="1"/>
    <col min="3843" max="3845" width="9.7109375" style="244" customWidth="1"/>
    <col min="3846" max="3846" width="4.28515625" style="244" customWidth="1"/>
    <col min="3847" max="3847" width="41.28515625" style="244" customWidth="1"/>
    <col min="3848" max="3850" width="9.7109375" style="244" customWidth="1"/>
    <col min="3851" max="3852" width="6.28515625" style="244" customWidth="1"/>
    <col min="3853" max="3853" width="2.140625" style="244" customWidth="1"/>
    <col min="3854" max="3854" width="4.140625" style="244" customWidth="1"/>
    <col min="3855" max="3855" width="4.85546875" style="244" customWidth="1"/>
    <col min="3856" max="3856" width="5.5703125" style="244" customWidth="1"/>
    <col min="3857" max="3857" width="5.28515625" style="244" customWidth="1"/>
    <col min="3858" max="3858" width="10.42578125" style="244" customWidth="1"/>
    <col min="3859" max="3859" width="11.28515625" style="244" customWidth="1"/>
    <col min="3860" max="4096" width="10" style="244"/>
    <col min="4097" max="4097" width="36.85546875" style="244" customWidth="1"/>
    <col min="4098" max="4098" width="11.5703125" style="244" customWidth="1"/>
    <col min="4099" max="4101" width="9.7109375" style="244" customWidth="1"/>
    <col min="4102" max="4102" width="4.28515625" style="244" customWidth="1"/>
    <col min="4103" max="4103" width="41.28515625" style="244" customWidth="1"/>
    <col min="4104" max="4106" width="9.7109375" style="244" customWidth="1"/>
    <col min="4107" max="4108" width="6.28515625" style="244" customWidth="1"/>
    <col min="4109" max="4109" width="2.140625" style="244" customWidth="1"/>
    <col min="4110" max="4110" width="4.140625" style="244" customWidth="1"/>
    <col min="4111" max="4111" width="4.85546875" style="244" customWidth="1"/>
    <col min="4112" max="4112" width="5.5703125" style="244" customWidth="1"/>
    <col min="4113" max="4113" width="5.28515625" style="244" customWidth="1"/>
    <col min="4114" max="4114" width="10.42578125" style="244" customWidth="1"/>
    <col min="4115" max="4115" width="11.28515625" style="244" customWidth="1"/>
    <col min="4116" max="4352" width="10" style="244"/>
    <col min="4353" max="4353" width="36.85546875" style="244" customWidth="1"/>
    <col min="4354" max="4354" width="11.5703125" style="244" customWidth="1"/>
    <col min="4355" max="4357" width="9.7109375" style="244" customWidth="1"/>
    <col min="4358" max="4358" width="4.28515625" style="244" customWidth="1"/>
    <col min="4359" max="4359" width="41.28515625" style="244" customWidth="1"/>
    <col min="4360" max="4362" width="9.7109375" style="244" customWidth="1"/>
    <col min="4363" max="4364" width="6.28515625" style="244" customWidth="1"/>
    <col min="4365" max="4365" width="2.140625" style="244" customWidth="1"/>
    <col min="4366" max="4366" width="4.140625" style="244" customWidth="1"/>
    <col min="4367" max="4367" width="4.85546875" style="244" customWidth="1"/>
    <col min="4368" max="4368" width="5.5703125" style="244" customWidth="1"/>
    <col min="4369" max="4369" width="5.28515625" style="244" customWidth="1"/>
    <col min="4370" max="4370" width="10.42578125" style="244" customWidth="1"/>
    <col min="4371" max="4371" width="11.28515625" style="244" customWidth="1"/>
    <col min="4372" max="4608" width="10" style="244"/>
    <col min="4609" max="4609" width="36.85546875" style="244" customWidth="1"/>
    <col min="4610" max="4610" width="11.5703125" style="244" customWidth="1"/>
    <col min="4611" max="4613" width="9.7109375" style="244" customWidth="1"/>
    <col min="4614" max="4614" width="4.28515625" style="244" customWidth="1"/>
    <col min="4615" max="4615" width="41.28515625" style="244" customWidth="1"/>
    <col min="4616" max="4618" width="9.7109375" style="244" customWidth="1"/>
    <col min="4619" max="4620" width="6.28515625" style="244" customWidth="1"/>
    <col min="4621" max="4621" width="2.140625" style="244" customWidth="1"/>
    <col min="4622" max="4622" width="4.140625" style="244" customWidth="1"/>
    <col min="4623" max="4623" width="4.85546875" style="244" customWidth="1"/>
    <col min="4624" max="4624" width="5.5703125" style="244" customWidth="1"/>
    <col min="4625" max="4625" width="5.28515625" style="244" customWidth="1"/>
    <col min="4626" max="4626" width="10.42578125" style="244" customWidth="1"/>
    <col min="4627" max="4627" width="11.28515625" style="244" customWidth="1"/>
    <col min="4628" max="4864" width="10" style="244"/>
    <col min="4865" max="4865" width="36.85546875" style="244" customWidth="1"/>
    <col min="4866" max="4866" width="11.5703125" style="244" customWidth="1"/>
    <col min="4867" max="4869" width="9.7109375" style="244" customWidth="1"/>
    <col min="4870" max="4870" width="4.28515625" style="244" customWidth="1"/>
    <col min="4871" max="4871" width="41.28515625" style="244" customWidth="1"/>
    <col min="4872" max="4874" width="9.7109375" style="244" customWidth="1"/>
    <col min="4875" max="4876" width="6.28515625" style="244" customWidth="1"/>
    <col min="4877" max="4877" width="2.140625" style="244" customWidth="1"/>
    <col min="4878" max="4878" width="4.140625" style="244" customWidth="1"/>
    <col min="4879" max="4879" width="4.85546875" style="244" customWidth="1"/>
    <col min="4880" max="4880" width="5.5703125" style="244" customWidth="1"/>
    <col min="4881" max="4881" width="5.28515625" style="244" customWidth="1"/>
    <col min="4882" max="4882" width="10.42578125" style="244" customWidth="1"/>
    <col min="4883" max="4883" width="11.28515625" style="244" customWidth="1"/>
    <col min="4884" max="5120" width="10" style="244"/>
    <col min="5121" max="5121" width="36.85546875" style="244" customWidth="1"/>
    <col min="5122" max="5122" width="11.5703125" style="244" customWidth="1"/>
    <col min="5123" max="5125" width="9.7109375" style="244" customWidth="1"/>
    <col min="5126" max="5126" width="4.28515625" style="244" customWidth="1"/>
    <col min="5127" max="5127" width="41.28515625" style="244" customWidth="1"/>
    <col min="5128" max="5130" width="9.7109375" style="244" customWidth="1"/>
    <col min="5131" max="5132" width="6.28515625" style="244" customWidth="1"/>
    <col min="5133" max="5133" width="2.140625" style="244" customWidth="1"/>
    <col min="5134" max="5134" width="4.140625" style="244" customWidth="1"/>
    <col min="5135" max="5135" width="4.85546875" style="244" customWidth="1"/>
    <col min="5136" max="5136" width="5.5703125" style="244" customWidth="1"/>
    <col min="5137" max="5137" width="5.28515625" style="244" customWidth="1"/>
    <col min="5138" max="5138" width="10.42578125" style="244" customWidth="1"/>
    <col min="5139" max="5139" width="11.28515625" style="244" customWidth="1"/>
    <col min="5140" max="5376" width="10" style="244"/>
    <col min="5377" max="5377" width="36.85546875" style="244" customWidth="1"/>
    <col min="5378" max="5378" width="11.5703125" style="244" customWidth="1"/>
    <col min="5379" max="5381" width="9.7109375" style="244" customWidth="1"/>
    <col min="5382" max="5382" width="4.28515625" style="244" customWidth="1"/>
    <col min="5383" max="5383" width="41.28515625" style="244" customWidth="1"/>
    <col min="5384" max="5386" width="9.7109375" style="244" customWidth="1"/>
    <col min="5387" max="5388" width="6.28515625" style="244" customWidth="1"/>
    <col min="5389" max="5389" width="2.140625" style="244" customWidth="1"/>
    <col min="5390" max="5390" width="4.140625" style="244" customWidth="1"/>
    <col min="5391" max="5391" width="4.85546875" style="244" customWidth="1"/>
    <col min="5392" max="5392" width="5.5703125" style="244" customWidth="1"/>
    <col min="5393" max="5393" width="5.28515625" style="244" customWidth="1"/>
    <col min="5394" max="5394" width="10.42578125" style="244" customWidth="1"/>
    <col min="5395" max="5395" width="11.28515625" style="244" customWidth="1"/>
    <col min="5396" max="5632" width="10" style="244"/>
    <col min="5633" max="5633" width="36.85546875" style="244" customWidth="1"/>
    <col min="5634" max="5634" width="11.5703125" style="244" customWidth="1"/>
    <col min="5635" max="5637" width="9.7109375" style="244" customWidth="1"/>
    <col min="5638" max="5638" width="4.28515625" style="244" customWidth="1"/>
    <col min="5639" max="5639" width="41.28515625" style="244" customWidth="1"/>
    <col min="5640" max="5642" width="9.7109375" style="244" customWidth="1"/>
    <col min="5643" max="5644" width="6.28515625" style="244" customWidth="1"/>
    <col min="5645" max="5645" width="2.140625" style="244" customWidth="1"/>
    <col min="5646" max="5646" width="4.140625" style="244" customWidth="1"/>
    <col min="5647" max="5647" width="4.85546875" style="244" customWidth="1"/>
    <col min="5648" max="5648" width="5.5703125" style="244" customWidth="1"/>
    <col min="5649" max="5649" width="5.28515625" style="244" customWidth="1"/>
    <col min="5650" max="5650" width="10.42578125" style="244" customWidth="1"/>
    <col min="5651" max="5651" width="11.28515625" style="244" customWidth="1"/>
    <col min="5652" max="5888" width="10" style="244"/>
    <col min="5889" max="5889" width="36.85546875" style="244" customWidth="1"/>
    <col min="5890" max="5890" width="11.5703125" style="244" customWidth="1"/>
    <col min="5891" max="5893" width="9.7109375" style="244" customWidth="1"/>
    <col min="5894" max="5894" width="4.28515625" style="244" customWidth="1"/>
    <col min="5895" max="5895" width="41.28515625" style="244" customWidth="1"/>
    <col min="5896" max="5898" width="9.7109375" style="244" customWidth="1"/>
    <col min="5899" max="5900" width="6.28515625" style="244" customWidth="1"/>
    <col min="5901" max="5901" width="2.140625" style="244" customWidth="1"/>
    <col min="5902" max="5902" width="4.140625" style="244" customWidth="1"/>
    <col min="5903" max="5903" width="4.85546875" style="244" customWidth="1"/>
    <col min="5904" max="5904" width="5.5703125" style="244" customWidth="1"/>
    <col min="5905" max="5905" width="5.28515625" style="244" customWidth="1"/>
    <col min="5906" max="5906" width="10.42578125" style="244" customWidth="1"/>
    <col min="5907" max="5907" width="11.28515625" style="244" customWidth="1"/>
    <col min="5908" max="6144" width="10" style="244"/>
    <col min="6145" max="6145" width="36.85546875" style="244" customWidth="1"/>
    <col min="6146" max="6146" width="11.5703125" style="244" customWidth="1"/>
    <col min="6147" max="6149" width="9.7109375" style="244" customWidth="1"/>
    <col min="6150" max="6150" width="4.28515625" style="244" customWidth="1"/>
    <col min="6151" max="6151" width="41.28515625" style="244" customWidth="1"/>
    <col min="6152" max="6154" width="9.7109375" style="244" customWidth="1"/>
    <col min="6155" max="6156" width="6.28515625" style="244" customWidth="1"/>
    <col min="6157" max="6157" width="2.140625" style="244" customWidth="1"/>
    <col min="6158" max="6158" width="4.140625" style="244" customWidth="1"/>
    <col min="6159" max="6159" width="4.85546875" style="244" customWidth="1"/>
    <col min="6160" max="6160" width="5.5703125" style="244" customWidth="1"/>
    <col min="6161" max="6161" width="5.28515625" style="244" customWidth="1"/>
    <col min="6162" max="6162" width="10.42578125" style="244" customWidth="1"/>
    <col min="6163" max="6163" width="11.28515625" style="244" customWidth="1"/>
    <col min="6164" max="6400" width="10" style="244"/>
    <col min="6401" max="6401" width="36.85546875" style="244" customWidth="1"/>
    <col min="6402" max="6402" width="11.5703125" style="244" customWidth="1"/>
    <col min="6403" max="6405" width="9.7109375" style="244" customWidth="1"/>
    <col min="6406" max="6406" width="4.28515625" style="244" customWidth="1"/>
    <col min="6407" max="6407" width="41.28515625" style="244" customWidth="1"/>
    <col min="6408" max="6410" width="9.7109375" style="244" customWidth="1"/>
    <col min="6411" max="6412" width="6.28515625" style="244" customWidth="1"/>
    <col min="6413" max="6413" width="2.140625" style="244" customWidth="1"/>
    <col min="6414" max="6414" width="4.140625" style="244" customWidth="1"/>
    <col min="6415" max="6415" width="4.85546875" style="244" customWidth="1"/>
    <col min="6416" max="6416" width="5.5703125" style="244" customWidth="1"/>
    <col min="6417" max="6417" width="5.28515625" style="244" customWidth="1"/>
    <col min="6418" max="6418" width="10.42578125" style="244" customWidth="1"/>
    <col min="6419" max="6419" width="11.28515625" style="244" customWidth="1"/>
    <col min="6420" max="6656" width="10" style="244"/>
    <col min="6657" max="6657" width="36.85546875" style="244" customWidth="1"/>
    <col min="6658" max="6658" width="11.5703125" style="244" customWidth="1"/>
    <col min="6659" max="6661" width="9.7109375" style="244" customWidth="1"/>
    <col min="6662" max="6662" width="4.28515625" style="244" customWidth="1"/>
    <col min="6663" max="6663" width="41.28515625" style="244" customWidth="1"/>
    <col min="6664" max="6666" width="9.7109375" style="244" customWidth="1"/>
    <col min="6667" max="6668" width="6.28515625" style="244" customWidth="1"/>
    <col min="6669" max="6669" width="2.140625" style="244" customWidth="1"/>
    <col min="6670" max="6670" width="4.140625" style="244" customWidth="1"/>
    <col min="6671" max="6671" width="4.85546875" style="244" customWidth="1"/>
    <col min="6672" max="6672" width="5.5703125" style="244" customWidth="1"/>
    <col min="6673" max="6673" width="5.28515625" style="244" customWidth="1"/>
    <col min="6674" max="6674" width="10.42578125" style="244" customWidth="1"/>
    <col min="6675" max="6675" width="11.28515625" style="244" customWidth="1"/>
    <col min="6676" max="6912" width="10" style="244"/>
    <col min="6913" max="6913" width="36.85546875" style="244" customWidth="1"/>
    <col min="6914" max="6914" width="11.5703125" style="244" customWidth="1"/>
    <col min="6915" max="6917" width="9.7109375" style="244" customWidth="1"/>
    <col min="6918" max="6918" width="4.28515625" style="244" customWidth="1"/>
    <col min="6919" max="6919" width="41.28515625" style="244" customWidth="1"/>
    <col min="6920" max="6922" width="9.7109375" style="244" customWidth="1"/>
    <col min="6923" max="6924" width="6.28515625" style="244" customWidth="1"/>
    <col min="6925" max="6925" width="2.140625" style="244" customWidth="1"/>
    <col min="6926" max="6926" width="4.140625" style="244" customWidth="1"/>
    <col min="6927" max="6927" width="4.85546875" style="244" customWidth="1"/>
    <col min="6928" max="6928" width="5.5703125" style="244" customWidth="1"/>
    <col min="6929" max="6929" width="5.28515625" style="244" customWidth="1"/>
    <col min="6930" max="6930" width="10.42578125" style="244" customWidth="1"/>
    <col min="6931" max="6931" width="11.28515625" style="244" customWidth="1"/>
    <col min="6932" max="7168" width="10" style="244"/>
    <col min="7169" max="7169" width="36.85546875" style="244" customWidth="1"/>
    <col min="7170" max="7170" width="11.5703125" style="244" customWidth="1"/>
    <col min="7171" max="7173" width="9.7109375" style="244" customWidth="1"/>
    <col min="7174" max="7174" width="4.28515625" style="244" customWidth="1"/>
    <col min="7175" max="7175" width="41.28515625" style="244" customWidth="1"/>
    <col min="7176" max="7178" width="9.7109375" style="244" customWidth="1"/>
    <col min="7179" max="7180" width="6.28515625" style="244" customWidth="1"/>
    <col min="7181" max="7181" width="2.140625" style="244" customWidth="1"/>
    <col min="7182" max="7182" width="4.140625" style="244" customWidth="1"/>
    <col min="7183" max="7183" width="4.85546875" style="244" customWidth="1"/>
    <col min="7184" max="7184" width="5.5703125" style="244" customWidth="1"/>
    <col min="7185" max="7185" width="5.28515625" style="244" customWidth="1"/>
    <col min="7186" max="7186" width="10.42578125" style="244" customWidth="1"/>
    <col min="7187" max="7187" width="11.28515625" style="244" customWidth="1"/>
    <col min="7188" max="7424" width="10" style="244"/>
    <col min="7425" max="7425" width="36.85546875" style="244" customWidth="1"/>
    <col min="7426" max="7426" width="11.5703125" style="244" customWidth="1"/>
    <col min="7427" max="7429" width="9.7109375" style="244" customWidth="1"/>
    <col min="7430" max="7430" width="4.28515625" style="244" customWidth="1"/>
    <col min="7431" max="7431" width="41.28515625" style="244" customWidth="1"/>
    <col min="7432" max="7434" width="9.7109375" style="244" customWidth="1"/>
    <col min="7435" max="7436" width="6.28515625" style="244" customWidth="1"/>
    <col min="7437" max="7437" width="2.140625" style="244" customWidth="1"/>
    <col min="7438" max="7438" width="4.140625" style="244" customWidth="1"/>
    <col min="7439" max="7439" width="4.85546875" style="244" customWidth="1"/>
    <col min="7440" max="7440" width="5.5703125" style="244" customWidth="1"/>
    <col min="7441" max="7441" width="5.28515625" style="244" customWidth="1"/>
    <col min="7442" max="7442" width="10.42578125" style="244" customWidth="1"/>
    <col min="7443" max="7443" width="11.28515625" style="244" customWidth="1"/>
    <col min="7444" max="7680" width="10" style="244"/>
    <col min="7681" max="7681" width="36.85546875" style="244" customWidth="1"/>
    <col min="7682" max="7682" width="11.5703125" style="244" customWidth="1"/>
    <col min="7683" max="7685" width="9.7109375" style="244" customWidth="1"/>
    <col min="7686" max="7686" width="4.28515625" style="244" customWidth="1"/>
    <col min="7687" max="7687" width="41.28515625" style="244" customWidth="1"/>
    <col min="7688" max="7690" width="9.7109375" style="244" customWidth="1"/>
    <col min="7691" max="7692" width="6.28515625" style="244" customWidth="1"/>
    <col min="7693" max="7693" width="2.140625" style="244" customWidth="1"/>
    <col min="7694" max="7694" width="4.140625" style="244" customWidth="1"/>
    <col min="7695" max="7695" width="4.85546875" style="244" customWidth="1"/>
    <col min="7696" max="7696" width="5.5703125" style="244" customWidth="1"/>
    <col min="7697" max="7697" width="5.28515625" style="244" customWidth="1"/>
    <col min="7698" max="7698" width="10.42578125" style="244" customWidth="1"/>
    <col min="7699" max="7699" width="11.28515625" style="244" customWidth="1"/>
    <col min="7700" max="7936" width="10" style="244"/>
    <col min="7937" max="7937" width="36.85546875" style="244" customWidth="1"/>
    <col min="7938" max="7938" width="11.5703125" style="244" customWidth="1"/>
    <col min="7939" max="7941" width="9.7109375" style="244" customWidth="1"/>
    <col min="7942" max="7942" width="4.28515625" style="244" customWidth="1"/>
    <col min="7943" max="7943" width="41.28515625" style="244" customWidth="1"/>
    <col min="7944" max="7946" width="9.7109375" style="244" customWidth="1"/>
    <col min="7947" max="7948" width="6.28515625" style="244" customWidth="1"/>
    <col min="7949" max="7949" width="2.140625" style="244" customWidth="1"/>
    <col min="7950" max="7950" width="4.140625" style="244" customWidth="1"/>
    <col min="7951" max="7951" width="4.85546875" style="244" customWidth="1"/>
    <col min="7952" max="7952" width="5.5703125" style="244" customWidth="1"/>
    <col min="7953" max="7953" width="5.28515625" style="244" customWidth="1"/>
    <col min="7954" max="7954" width="10.42578125" style="244" customWidth="1"/>
    <col min="7955" max="7955" width="11.28515625" style="244" customWidth="1"/>
    <col min="7956" max="8192" width="10" style="244"/>
    <col min="8193" max="8193" width="36.85546875" style="244" customWidth="1"/>
    <col min="8194" max="8194" width="11.5703125" style="244" customWidth="1"/>
    <col min="8195" max="8197" width="9.7109375" style="244" customWidth="1"/>
    <col min="8198" max="8198" width="4.28515625" style="244" customWidth="1"/>
    <col min="8199" max="8199" width="41.28515625" style="244" customWidth="1"/>
    <col min="8200" max="8202" width="9.7109375" style="244" customWidth="1"/>
    <col min="8203" max="8204" width="6.28515625" style="244" customWidth="1"/>
    <col min="8205" max="8205" width="2.140625" style="244" customWidth="1"/>
    <col min="8206" max="8206" width="4.140625" style="244" customWidth="1"/>
    <col min="8207" max="8207" width="4.85546875" style="244" customWidth="1"/>
    <col min="8208" max="8208" width="5.5703125" style="244" customWidth="1"/>
    <col min="8209" max="8209" width="5.28515625" style="244" customWidth="1"/>
    <col min="8210" max="8210" width="10.42578125" style="244" customWidth="1"/>
    <col min="8211" max="8211" width="11.28515625" style="244" customWidth="1"/>
    <col min="8212" max="8448" width="10" style="244"/>
    <col min="8449" max="8449" width="36.85546875" style="244" customWidth="1"/>
    <col min="8450" max="8450" width="11.5703125" style="244" customWidth="1"/>
    <col min="8451" max="8453" width="9.7109375" style="244" customWidth="1"/>
    <col min="8454" max="8454" width="4.28515625" style="244" customWidth="1"/>
    <col min="8455" max="8455" width="41.28515625" style="244" customWidth="1"/>
    <col min="8456" max="8458" width="9.7109375" style="244" customWidth="1"/>
    <col min="8459" max="8460" width="6.28515625" style="244" customWidth="1"/>
    <col min="8461" max="8461" width="2.140625" style="244" customWidth="1"/>
    <col min="8462" max="8462" width="4.140625" style="244" customWidth="1"/>
    <col min="8463" max="8463" width="4.85546875" style="244" customWidth="1"/>
    <col min="8464" max="8464" width="5.5703125" style="244" customWidth="1"/>
    <col min="8465" max="8465" width="5.28515625" style="244" customWidth="1"/>
    <col min="8466" max="8466" width="10.42578125" style="244" customWidth="1"/>
    <col min="8467" max="8467" width="11.28515625" style="244" customWidth="1"/>
    <col min="8468" max="8704" width="10" style="244"/>
    <col min="8705" max="8705" width="36.85546875" style="244" customWidth="1"/>
    <col min="8706" max="8706" width="11.5703125" style="244" customWidth="1"/>
    <col min="8707" max="8709" width="9.7109375" style="244" customWidth="1"/>
    <col min="8710" max="8710" width="4.28515625" style="244" customWidth="1"/>
    <col min="8711" max="8711" width="41.28515625" style="244" customWidth="1"/>
    <col min="8712" max="8714" width="9.7109375" style="244" customWidth="1"/>
    <col min="8715" max="8716" width="6.28515625" style="244" customWidth="1"/>
    <col min="8717" max="8717" width="2.140625" style="244" customWidth="1"/>
    <col min="8718" max="8718" width="4.140625" style="244" customWidth="1"/>
    <col min="8719" max="8719" width="4.85546875" style="244" customWidth="1"/>
    <col min="8720" max="8720" width="5.5703125" style="244" customWidth="1"/>
    <col min="8721" max="8721" width="5.28515625" style="244" customWidth="1"/>
    <col min="8722" max="8722" width="10.42578125" style="244" customWidth="1"/>
    <col min="8723" max="8723" width="11.28515625" style="244" customWidth="1"/>
    <col min="8724" max="8960" width="10" style="244"/>
    <col min="8961" max="8961" width="36.85546875" style="244" customWidth="1"/>
    <col min="8962" max="8962" width="11.5703125" style="244" customWidth="1"/>
    <col min="8963" max="8965" width="9.7109375" style="244" customWidth="1"/>
    <col min="8966" max="8966" width="4.28515625" style="244" customWidth="1"/>
    <col min="8967" max="8967" width="41.28515625" style="244" customWidth="1"/>
    <col min="8968" max="8970" width="9.7109375" style="244" customWidth="1"/>
    <col min="8971" max="8972" width="6.28515625" style="244" customWidth="1"/>
    <col min="8973" max="8973" width="2.140625" style="244" customWidth="1"/>
    <col min="8974" max="8974" width="4.140625" style="244" customWidth="1"/>
    <col min="8975" max="8975" width="4.85546875" style="244" customWidth="1"/>
    <col min="8976" max="8976" width="5.5703125" style="244" customWidth="1"/>
    <col min="8977" max="8977" width="5.28515625" style="244" customWidth="1"/>
    <col min="8978" max="8978" width="10.42578125" style="244" customWidth="1"/>
    <col min="8979" max="8979" width="11.28515625" style="244" customWidth="1"/>
    <col min="8980" max="9216" width="10" style="244"/>
    <col min="9217" max="9217" width="36.85546875" style="244" customWidth="1"/>
    <col min="9218" max="9218" width="11.5703125" style="244" customWidth="1"/>
    <col min="9219" max="9221" width="9.7109375" style="244" customWidth="1"/>
    <col min="9222" max="9222" width="4.28515625" style="244" customWidth="1"/>
    <col min="9223" max="9223" width="41.28515625" style="244" customWidth="1"/>
    <col min="9224" max="9226" width="9.7109375" style="244" customWidth="1"/>
    <col min="9227" max="9228" width="6.28515625" style="244" customWidth="1"/>
    <col min="9229" max="9229" width="2.140625" style="244" customWidth="1"/>
    <col min="9230" max="9230" width="4.140625" style="244" customWidth="1"/>
    <col min="9231" max="9231" width="4.85546875" style="244" customWidth="1"/>
    <col min="9232" max="9232" width="5.5703125" style="244" customWidth="1"/>
    <col min="9233" max="9233" width="5.28515625" style="244" customWidth="1"/>
    <col min="9234" max="9234" width="10.42578125" style="244" customWidth="1"/>
    <col min="9235" max="9235" width="11.28515625" style="244" customWidth="1"/>
    <col min="9236" max="9472" width="10" style="244"/>
    <col min="9473" max="9473" width="36.85546875" style="244" customWidth="1"/>
    <col min="9474" max="9474" width="11.5703125" style="244" customWidth="1"/>
    <col min="9475" max="9477" width="9.7109375" style="244" customWidth="1"/>
    <col min="9478" max="9478" width="4.28515625" style="244" customWidth="1"/>
    <col min="9479" max="9479" width="41.28515625" style="244" customWidth="1"/>
    <col min="9480" max="9482" width="9.7109375" style="244" customWidth="1"/>
    <col min="9483" max="9484" width="6.28515625" style="244" customWidth="1"/>
    <col min="9485" max="9485" width="2.140625" style="244" customWidth="1"/>
    <col min="9486" max="9486" width="4.140625" style="244" customWidth="1"/>
    <col min="9487" max="9487" width="4.85546875" style="244" customWidth="1"/>
    <col min="9488" max="9488" width="5.5703125" style="244" customWidth="1"/>
    <col min="9489" max="9489" width="5.28515625" style="244" customWidth="1"/>
    <col min="9490" max="9490" width="10.42578125" style="244" customWidth="1"/>
    <col min="9491" max="9491" width="11.28515625" style="244" customWidth="1"/>
    <col min="9492" max="9728" width="10" style="244"/>
    <col min="9729" max="9729" width="36.85546875" style="244" customWidth="1"/>
    <col min="9730" max="9730" width="11.5703125" style="244" customWidth="1"/>
    <col min="9731" max="9733" width="9.7109375" style="244" customWidth="1"/>
    <col min="9734" max="9734" width="4.28515625" style="244" customWidth="1"/>
    <col min="9735" max="9735" width="41.28515625" style="244" customWidth="1"/>
    <col min="9736" max="9738" width="9.7109375" style="244" customWidth="1"/>
    <col min="9739" max="9740" width="6.28515625" style="244" customWidth="1"/>
    <col min="9741" max="9741" width="2.140625" style="244" customWidth="1"/>
    <col min="9742" max="9742" width="4.140625" style="244" customWidth="1"/>
    <col min="9743" max="9743" width="4.85546875" style="244" customWidth="1"/>
    <col min="9744" max="9744" width="5.5703125" style="244" customWidth="1"/>
    <col min="9745" max="9745" width="5.28515625" style="244" customWidth="1"/>
    <col min="9746" max="9746" width="10.42578125" style="244" customWidth="1"/>
    <col min="9747" max="9747" width="11.28515625" style="244" customWidth="1"/>
    <col min="9748" max="9984" width="10" style="244"/>
    <col min="9985" max="9985" width="36.85546875" style="244" customWidth="1"/>
    <col min="9986" max="9986" width="11.5703125" style="244" customWidth="1"/>
    <col min="9987" max="9989" width="9.7109375" style="244" customWidth="1"/>
    <col min="9990" max="9990" width="4.28515625" style="244" customWidth="1"/>
    <col min="9991" max="9991" width="41.28515625" style="244" customWidth="1"/>
    <col min="9992" max="9994" width="9.7109375" style="244" customWidth="1"/>
    <col min="9995" max="9996" width="6.28515625" style="244" customWidth="1"/>
    <col min="9997" max="9997" width="2.140625" style="244" customWidth="1"/>
    <col min="9998" max="9998" width="4.140625" style="244" customWidth="1"/>
    <col min="9999" max="9999" width="4.85546875" style="244" customWidth="1"/>
    <col min="10000" max="10000" width="5.5703125" style="244" customWidth="1"/>
    <col min="10001" max="10001" width="5.28515625" style="244" customWidth="1"/>
    <col min="10002" max="10002" width="10.42578125" style="244" customWidth="1"/>
    <col min="10003" max="10003" width="11.28515625" style="244" customWidth="1"/>
    <col min="10004" max="10240" width="10" style="244"/>
    <col min="10241" max="10241" width="36.85546875" style="244" customWidth="1"/>
    <col min="10242" max="10242" width="11.5703125" style="244" customWidth="1"/>
    <col min="10243" max="10245" width="9.7109375" style="244" customWidth="1"/>
    <col min="10246" max="10246" width="4.28515625" style="244" customWidth="1"/>
    <col min="10247" max="10247" width="41.28515625" style="244" customWidth="1"/>
    <col min="10248" max="10250" width="9.7109375" style="244" customWidth="1"/>
    <col min="10251" max="10252" width="6.28515625" style="244" customWidth="1"/>
    <col min="10253" max="10253" width="2.140625" style="244" customWidth="1"/>
    <col min="10254" max="10254" width="4.140625" style="244" customWidth="1"/>
    <col min="10255" max="10255" width="4.85546875" style="244" customWidth="1"/>
    <col min="10256" max="10256" width="5.5703125" style="244" customWidth="1"/>
    <col min="10257" max="10257" width="5.28515625" style="244" customWidth="1"/>
    <col min="10258" max="10258" width="10.42578125" style="244" customWidth="1"/>
    <col min="10259" max="10259" width="11.28515625" style="244" customWidth="1"/>
    <col min="10260" max="10496" width="10" style="244"/>
    <col min="10497" max="10497" width="36.85546875" style="244" customWidth="1"/>
    <col min="10498" max="10498" width="11.5703125" style="244" customWidth="1"/>
    <col min="10499" max="10501" width="9.7109375" style="244" customWidth="1"/>
    <col min="10502" max="10502" width="4.28515625" style="244" customWidth="1"/>
    <col min="10503" max="10503" width="41.28515625" style="244" customWidth="1"/>
    <col min="10504" max="10506" width="9.7109375" style="244" customWidth="1"/>
    <col min="10507" max="10508" width="6.28515625" style="244" customWidth="1"/>
    <col min="10509" max="10509" width="2.140625" style="244" customWidth="1"/>
    <col min="10510" max="10510" width="4.140625" style="244" customWidth="1"/>
    <col min="10511" max="10511" width="4.85546875" style="244" customWidth="1"/>
    <col min="10512" max="10512" width="5.5703125" style="244" customWidth="1"/>
    <col min="10513" max="10513" width="5.28515625" style="244" customWidth="1"/>
    <col min="10514" max="10514" width="10.42578125" style="244" customWidth="1"/>
    <col min="10515" max="10515" width="11.28515625" style="244" customWidth="1"/>
    <col min="10516" max="10752" width="10" style="244"/>
    <col min="10753" max="10753" width="36.85546875" style="244" customWidth="1"/>
    <col min="10754" max="10754" width="11.5703125" style="244" customWidth="1"/>
    <col min="10755" max="10757" width="9.7109375" style="244" customWidth="1"/>
    <col min="10758" max="10758" width="4.28515625" style="244" customWidth="1"/>
    <col min="10759" max="10759" width="41.28515625" style="244" customWidth="1"/>
    <col min="10760" max="10762" width="9.7109375" style="244" customWidth="1"/>
    <col min="10763" max="10764" width="6.28515625" style="244" customWidth="1"/>
    <col min="10765" max="10765" width="2.140625" style="244" customWidth="1"/>
    <col min="10766" max="10766" width="4.140625" style="244" customWidth="1"/>
    <col min="10767" max="10767" width="4.85546875" style="244" customWidth="1"/>
    <col min="10768" max="10768" width="5.5703125" style="244" customWidth="1"/>
    <col min="10769" max="10769" width="5.28515625" style="244" customWidth="1"/>
    <col min="10770" max="10770" width="10.42578125" style="244" customWidth="1"/>
    <col min="10771" max="10771" width="11.28515625" style="244" customWidth="1"/>
    <col min="10772" max="11008" width="10" style="244"/>
    <col min="11009" max="11009" width="36.85546875" style="244" customWidth="1"/>
    <col min="11010" max="11010" width="11.5703125" style="244" customWidth="1"/>
    <col min="11011" max="11013" width="9.7109375" style="244" customWidth="1"/>
    <col min="11014" max="11014" width="4.28515625" style="244" customWidth="1"/>
    <col min="11015" max="11015" width="41.28515625" style="244" customWidth="1"/>
    <col min="11016" max="11018" width="9.7109375" style="244" customWidth="1"/>
    <col min="11019" max="11020" width="6.28515625" style="244" customWidth="1"/>
    <col min="11021" max="11021" width="2.140625" style="244" customWidth="1"/>
    <col min="11022" max="11022" width="4.140625" style="244" customWidth="1"/>
    <col min="11023" max="11023" width="4.85546875" style="244" customWidth="1"/>
    <col min="11024" max="11024" width="5.5703125" style="244" customWidth="1"/>
    <col min="11025" max="11025" width="5.28515625" style="244" customWidth="1"/>
    <col min="11026" max="11026" width="10.42578125" style="244" customWidth="1"/>
    <col min="11027" max="11027" width="11.28515625" style="244" customWidth="1"/>
    <col min="11028" max="11264" width="10" style="244"/>
    <col min="11265" max="11265" width="36.85546875" style="244" customWidth="1"/>
    <col min="11266" max="11266" width="11.5703125" style="244" customWidth="1"/>
    <col min="11267" max="11269" width="9.7109375" style="244" customWidth="1"/>
    <col min="11270" max="11270" width="4.28515625" style="244" customWidth="1"/>
    <col min="11271" max="11271" width="41.28515625" style="244" customWidth="1"/>
    <col min="11272" max="11274" width="9.7109375" style="244" customWidth="1"/>
    <col min="11275" max="11276" width="6.28515625" style="244" customWidth="1"/>
    <col min="11277" max="11277" width="2.140625" style="244" customWidth="1"/>
    <col min="11278" max="11278" width="4.140625" style="244" customWidth="1"/>
    <col min="11279" max="11279" width="4.85546875" style="244" customWidth="1"/>
    <col min="11280" max="11280" width="5.5703125" style="244" customWidth="1"/>
    <col min="11281" max="11281" width="5.28515625" style="244" customWidth="1"/>
    <col min="11282" max="11282" width="10.42578125" style="244" customWidth="1"/>
    <col min="11283" max="11283" width="11.28515625" style="244" customWidth="1"/>
    <col min="11284" max="11520" width="10" style="244"/>
    <col min="11521" max="11521" width="36.85546875" style="244" customWidth="1"/>
    <col min="11522" max="11522" width="11.5703125" style="244" customWidth="1"/>
    <col min="11523" max="11525" width="9.7109375" style="244" customWidth="1"/>
    <col min="11526" max="11526" width="4.28515625" style="244" customWidth="1"/>
    <col min="11527" max="11527" width="41.28515625" style="244" customWidth="1"/>
    <col min="11528" max="11530" width="9.7109375" style="244" customWidth="1"/>
    <col min="11531" max="11532" width="6.28515625" style="244" customWidth="1"/>
    <col min="11533" max="11533" width="2.140625" style="244" customWidth="1"/>
    <col min="11534" max="11534" width="4.140625" style="244" customWidth="1"/>
    <col min="11535" max="11535" width="4.85546875" style="244" customWidth="1"/>
    <col min="11536" max="11536" width="5.5703125" style="244" customWidth="1"/>
    <col min="11537" max="11537" width="5.28515625" style="244" customWidth="1"/>
    <col min="11538" max="11538" width="10.42578125" style="244" customWidth="1"/>
    <col min="11539" max="11539" width="11.28515625" style="244" customWidth="1"/>
    <col min="11540" max="11776" width="10" style="244"/>
    <col min="11777" max="11777" width="36.85546875" style="244" customWidth="1"/>
    <col min="11778" max="11778" width="11.5703125" style="244" customWidth="1"/>
    <col min="11779" max="11781" width="9.7109375" style="244" customWidth="1"/>
    <col min="11782" max="11782" width="4.28515625" style="244" customWidth="1"/>
    <col min="11783" max="11783" width="41.28515625" style="244" customWidth="1"/>
    <col min="11784" max="11786" width="9.7109375" style="244" customWidth="1"/>
    <col min="11787" max="11788" width="6.28515625" style="244" customWidth="1"/>
    <col min="11789" max="11789" width="2.140625" style="244" customWidth="1"/>
    <col min="11790" max="11790" width="4.140625" style="244" customWidth="1"/>
    <col min="11791" max="11791" width="4.85546875" style="244" customWidth="1"/>
    <col min="11792" max="11792" width="5.5703125" style="244" customWidth="1"/>
    <col min="11793" max="11793" width="5.28515625" style="244" customWidth="1"/>
    <col min="11794" max="11794" width="10.42578125" style="244" customWidth="1"/>
    <col min="11795" max="11795" width="11.28515625" style="244" customWidth="1"/>
    <col min="11796" max="12032" width="10" style="244"/>
    <col min="12033" max="12033" width="36.85546875" style="244" customWidth="1"/>
    <col min="12034" max="12034" width="11.5703125" style="244" customWidth="1"/>
    <col min="12035" max="12037" width="9.7109375" style="244" customWidth="1"/>
    <col min="12038" max="12038" width="4.28515625" style="244" customWidth="1"/>
    <col min="12039" max="12039" width="41.28515625" style="244" customWidth="1"/>
    <col min="12040" max="12042" width="9.7109375" style="244" customWidth="1"/>
    <col min="12043" max="12044" width="6.28515625" style="244" customWidth="1"/>
    <col min="12045" max="12045" width="2.140625" style="244" customWidth="1"/>
    <col min="12046" max="12046" width="4.140625" style="244" customWidth="1"/>
    <col min="12047" max="12047" width="4.85546875" style="244" customWidth="1"/>
    <col min="12048" max="12048" width="5.5703125" style="244" customWidth="1"/>
    <col min="12049" max="12049" width="5.28515625" style="244" customWidth="1"/>
    <col min="12050" max="12050" width="10.42578125" style="244" customWidth="1"/>
    <col min="12051" max="12051" width="11.28515625" style="244" customWidth="1"/>
    <col min="12052" max="12288" width="10" style="244"/>
    <col min="12289" max="12289" width="36.85546875" style="244" customWidth="1"/>
    <col min="12290" max="12290" width="11.5703125" style="244" customWidth="1"/>
    <col min="12291" max="12293" width="9.7109375" style="244" customWidth="1"/>
    <col min="12294" max="12294" width="4.28515625" style="244" customWidth="1"/>
    <col min="12295" max="12295" width="41.28515625" style="244" customWidth="1"/>
    <col min="12296" max="12298" width="9.7109375" style="244" customWidth="1"/>
    <col min="12299" max="12300" width="6.28515625" style="244" customWidth="1"/>
    <col min="12301" max="12301" width="2.140625" style="244" customWidth="1"/>
    <col min="12302" max="12302" width="4.140625" style="244" customWidth="1"/>
    <col min="12303" max="12303" width="4.85546875" style="244" customWidth="1"/>
    <col min="12304" max="12304" width="5.5703125" style="244" customWidth="1"/>
    <col min="12305" max="12305" width="5.28515625" style="244" customWidth="1"/>
    <col min="12306" max="12306" width="10.42578125" style="244" customWidth="1"/>
    <col min="12307" max="12307" width="11.28515625" style="244" customWidth="1"/>
    <col min="12308" max="12544" width="10" style="244"/>
    <col min="12545" max="12545" width="36.85546875" style="244" customWidth="1"/>
    <col min="12546" max="12546" width="11.5703125" style="244" customWidth="1"/>
    <col min="12547" max="12549" width="9.7109375" style="244" customWidth="1"/>
    <col min="12550" max="12550" width="4.28515625" style="244" customWidth="1"/>
    <col min="12551" max="12551" width="41.28515625" style="244" customWidth="1"/>
    <col min="12552" max="12554" width="9.7109375" style="244" customWidth="1"/>
    <col min="12555" max="12556" width="6.28515625" style="244" customWidth="1"/>
    <col min="12557" max="12557" width="2.140625" style="244" customWidth="1"/>
    <col min="12558" max="12558" width="4.140625" style="244" customWidth="1"/>
    <col min="12559" max="12559" width="4.85546875" style="244" customWidth="1"/>
    <col min="12560" max="12560" width="5.5703125" style="244" customWidth="1"/>
    <col min="12561" max="12561" width="5.28515625" style="244" customWidth="1"/>
    <col min="12562" max="12562" width="10.42578125" style="244" customWidth="1"/>
    <col min="12563" max="12563" width="11.28515625" style="244" customWidth="1"/>
    <col min="12564" max="12800" width="10" style="244"/>
    <col min="12801" max="12801" width="36.85546875" style="244" customWidth="1"/>
    <col min="12802" max="12802" width="11.5703125" style="244" customWidth="1"/>
    <col min="12803" max="12805" width="9.7109375" style="244" customWidth="1"/>
    <col min="12806" max="12806" width="4.28515625" style="244" customWidth="1"/>
    <col min="12807" max="12807" width="41.28515625" style="244" customWidth="1"/>
    <col min="12808" max="12810" width="9.7109375" style="244" customWidth="1"/>
    <col min="12811" max="12812" width="6.28515625" style="244" customWidth="1"/>
    <col min="12813" max="12813" width="2.140625" style="244" customWidth="1"/>
    <col min="12814" max="12814" width="4.140625" style="244" customWidth="1"/>
    <col min="12815" max="12815" width="4.85546875" style="244" customWidth="1"/>
    <col min="12816" max="12816" width="5.5703125" style="244" customWidth="1"/>
    <col min="12817" max="12817" width="5.28515625" style="244" customWidth="1"/>
    <col min="12818" max="12818" width="10.42578125" style="244" customWidth="1"/>
    <col min="12819" max="12819" width="11.28515625" style="244" customWidth="1"/>
    <col min="12820" max="13056" width="10" style="244"/>
    <col min="13057" max="13057" width="36.85546875" style="244" customWidth="1"/>
    <col min="13058" max="13058" width="11.5703125" style="244" customWidth="1"/>
    <col min="13059" max="13061" width="9.7109375" style="244" customWidth="1"/>
    <col min="13062" max="13062" width="4.28515625" style="244" customWidth="1"/>
    <col min="13063" max="13063" width="41.28515625" style="244" customWidth="1"/>
    <col min="13064" max="13066" width="9.7109375" style="244" customWidth="1"/>
    <col min="13067" max="13068" width="6.28515625" style="244" customWidth="1"/>
    <col min="13069" max="13069" width="2.140625" style="244" customWidth="1"/>
    <col min="13070" max="13070" width="4.140625" style="244" customWidth="1"/>
    <col min="13071" max="13071" width="4.85546875" style="244" customWidth="1"/>
    <col min="13072" max="13072" width="5.5703125" style="244" customWidth="1"/>
    <col min="13073" max="13073" width="5.28515625" style="244" customWidth="1"/>
    <col min="13074" max="13074" width="10.42578125" style="244" customWidth="1"/>
    <col min="13075" max="13075" width="11.28515625" style="244" customWidth="1"/>
    <col min="13076" max="13312" width="10" style="244"/>
    <col min="13313" max="13313" width="36.85546875" style="244" customWidth="1"/>
    <col min="13314" max="13314" width="11.5703125" style="244" customWidth="1"/>
    <col min="13315" max="13317" width="9.7109375" style="244" customWidth="1"/>
    <col min="13318" max="13318" width="4.28515625" style="244" customWidth="1"/>
    <col min="13319" max="13319" width="41.28515625" style="244" customWidth="1"/>
    <col min="13320" max="13322" width="9.7109375" style="244" customWidth="1"/>
    <col min="13323" max="13324" width="6.28515625" style="244" customWidth="1"/>
    <col min="13325" max="13325" width="2.140625" style="244" customWidth="1"/>
    <col min="13326" max="13326" width="4.140625" style="244" customWidth="1"/>
    <col min="13327" max="13327" width="4.85546875" style="244" customWidth="1"/>
    <col min="13328" max="13328" width="5.5703125" style="244" customWidth="1"/>
    <col min="13329" max="13329" width="5.28515625" style="244" customWidth="1"/>
    <col min="13330" max="13330" width="10.42578125" style="244" customWidth="1"/>
    <col min="13331" max="13331" width="11.28515625" style="244" customWidth="1"/>
    <col min="13332" max="13568" width="10" style="244"/>
    <col min="13569" max="13569" width="36.85546875" style="244" customWidth="1"/>
    <col min="13570" max="13570" width="11.5703125" style="244" customWidth="1"/>
    <col min="13571" max="13573" width="9.7109375" style="244" customWidth="1"/>
    <col min="13574" max="13574" width="4.28515625" style="244" customWidth="1"/>
    <col min="13575" max="13575" width="41.28515625" style="244" customWidth="1"/>
    <col min="13576" max="13578" width="9.7109375" style="244" customWidth="1"/>
    <col min="13579" max="13580" width="6.28515625" style="244" customWidth="1"/>
    <col min="13581" max="13581" width="2.140625" style="244" customWidth="1"/>
    <col min="13582" max="13582" width="4.140625" style="244" customWidth="1"/>
    <col min="13583" max="13583" width="4.85546875" style="244" customWidth="1"/>
    <col min="13584" max="13584" width="5.5703125" style="244" customWidth="1"/>
    <col min="13585" max="13585" width="5.28515625" style="244" customWidth="1"/>
    <col min="13586" max="13586" width="10.42578125" style="244" customWidth="1"/>
    <col min="13587" max="13587" width="11.28515625" style="244" customWidth="1"/>
    <col min="13588" max="13824" width="10" style="244"/>
    <col min="13825" max="13825" width="36.85546875" style="244" customWidth="1"/>
    <col min="13826" max="13826" width="11.5703125" style="244" customWidth="1"/>
    <col min="13827" max="13829" width="9.7109375" style="244" customWidth="1"/>
    <col min="13830" max="13830" width="4.28515625" style="244" customWidth="1"/>
    <col min="13831" max="13831" width="41.28515625" style="244" customWidth="1"/>
    <col min="13832" max="13834" width="9.7109375" style="244" customWidth="1"/>
    <col min="13835" max="13836" width="6.28515625" style="244" customWidth="1"/>
    <col min="13837" max="13837" width="2.140625" style="244" customWidth="1"/>
    <col min="13838" max="13838" width="4.140625" style="244" customWidth="1"/>
    <col min="13839" max="13839" width="4.85546875" style="244" customWidth="1"/>
    <col min="13840" max="13840" width="5.5703125" style="244" customWidth="1"/>
    <col min="13841" max="13841" width="5.28515625" style="244" customWidth="1"/>
    <col min="13842" max="13842" width="10.42578125" style="244" customWidth="1"/>
    <col min="13843" max="13843" width="11.28515625" style="244" customWidth="1"/>
    <col min="13844" max="14080" width="10" style="244"/>
    <col min="14081" max="14081" width="36.85546875" style="244" customWidth="1"/>
    <col min="14082" max="14082" width="11.5703125" style="244" customWidth="1"/>
    <col min="14083" max="14085" width="9.7109375" style="244" customWidth="1"/>
    <col min="14086" max="14086" width="4.28515625" style="244" customWidth="1"/>
    <col min="14087" max="14087" width="41.28515625" style="244" customWidth="1"/>
    <col min="14088" max="14090" width="9.7109375" style="244" customWidth="1"/>
    <col min="14091" max="14092" width="6.28515625" style="244" customWidth="1"/>
    <col min="14093" max="14093" width="2.140625" style="244" customWidth="1"/>
    <col min="14094" max="14094" width="4.140625" style="244" customWidth="1"/>
    <col min="14095" max="14095" width="4.85546875" style="244" customWidth="1"/>
    <col min="14096" max="14096" width="5.5703125" style="244" customWidth="1"/>
    <col min="14097" max="14097" width="5.28515625" style="244" customWidth="1"/>
    <col min="14098" max="14098" width="10.42578125" style="244" customWidth="1"/>
    <col min="14099" max="14099" width="11.28515625" style="244" customWidth="1"/>
    <col min="14100" max="14336" width="10" style="244"/>
    <col min="14337" max="14337" width="36.85546875" style="244" customWidth="1"/>
    <col min="14338" max="14338" width="11.5703125" style="244" customWidth="1"/>
    <col min="14339" max="14341" width="9.7109375" style="244" customWidth="1"/>
    <col min="14342" max="14342" width="4.28515625" style="244" customWidth="1"/>
    <col min="14343" max="14343" width="41.28515625" style="244" customWidth="1"/>
    <col min="14344" max="14346" width="9.7109375" style="244" customWidth="1"/>
    <col min="14347" max="14348" width="6.28515625" style="244" customWidth="1"/>
    <col min="14349" max="14349" width="2.140625" style="244" customWidth="1"/>
    <col min="14350" max="14350" width="4.140625" style="244" customWidth="1"/>
    <col min="14351" max="14351" width="4.85546875" style="244" customWidth="1"/>
    <col min="14352" max="14352" width="5.5703125" style="244" customWidth="1"/>
    <col min="14353" max="14353" width="5.28515625" style="244" customWidth="1"/>
    <col min="14354" max="14354" width="10.42578125" style="244" customWidth="1"/>
    <col min="14355" max="14355" width="11.28515625" style="244" customWidth="1"/>
    <col min="14356" max="14592" width="10" style="244"/>
    <col min="14593" max="14593" width="36.85546875" style="244" customWidth="1"/>
    <col min="14594" max="14594" width="11.5703125" style="244" customWidth="1"/>
    <col min="14595" max="14597" width="9.7109375" style="244" customWidth="1"/>
    <col min="14598" max="14598" width="4.28515625" style="244" customWidth="1"/>
    <col min="14599" max="14599" width="41.28515625" style="244" customWidth="1"/>
    <col min="14600" max="14602" width="9.7109375" style="244" customWidth="1"/>
    <col min="14603" max="14604" width="6.28515625" style="244" customWidth="1"/>
    <col min="14605" max="14605" width="2.140625" style="244" customWidth="1"/>
    <col min="14606" max="14606" width="4.140625" style="244" customWidth="1"/>
    <col min="14607" max="14607" width="4.85546875" style="244" customWidth="1"/>
    <col min="14608" max="14608" width="5.5703125" style="244" customWidth="1"/>
    <col min="14609" max="14609" width="5.28515625" style="244" customWidth="1"/>
    <col min="14610" max="14610" width="10.42578125" style="244" customWidth="1"/>
    <col min="14611" max="14611" width="11.28515625" style="244" customWidth="1"/>
    <col min="14612" max="14848" width="10" style="244"/>
    <col min="14849" max="14849" width="36.85546875" style="244" customWidth="1"/>
    <col min="14850" max="14850" width="11.5703125" style="244" customWidth="1"/>
    <col min="14851" max="14853" width="9.7109375" style="244" customWidth="1"/>
    <col min="14854" max="14854" width="4.28515625" style="244" customWidth="1"/>
    <col min="14855" max="14855" width="41.28515625" style="244" customWidth="1"/>
    <col min="14856" max="14858" width="9.7109375" style="244" customWidth="1"/>
    <col min="14859" max="14860" width="6.28515625" style="244" customWidth="1"/>
    <col min="14861" max="14861" width="2.140625" style="244" customWidth="1"/>
    <col min="14862" max="14862" width="4.140625" style="244" customWidth="1"/>
    <col min="14863" max="14863" width="4.85546875" style="244" customWidth="1"/>
    <col min="14864" max="14864" width="5.5703125" style="244" customWidth="1"/>
    <col min="14865" max="14865" width="5.28515625" style="244" customWidth="1"/>
    <col min="14866" max="14866" width="10.42578125" style="244" customWidth="1"/>
    <col min="14867" max="14867" width="11.28515625" style="244" customWidth="1"/>
    <col min="14868" max="15104" width="10" style="244"/>
    <col min="15105" max="15105" width="36.85546875" style="244" customWidth="1"/>
    <col min="15106" max="15106" width="11.5703125" style="244" customWidth="1"/>
    <col min="15107" max="15109" width="9.7109375" style="244" customWidth="1"/>
    <col min="15110" max="15110" width="4.28515625" style="244" customWidth="1"/>
    <col min="15111" max="15111" width="41.28515625" style="244" customWidth="1"/>
    <col min="15112" max="15114" width="9.7109375" style="244" customWidth="1"/>
    <col min="15115" max="15116" width="6.28515625" style="244" customWidth="1"/>
    <col min="15117" max="15117" width="2.140625" style="244" customWidth="1"/>
    <col min="15118" max="15118" width="4.140625" style="244" customWidth="1"/>
    <col min="15119" max="15119" width="4.85546875" style="244" customWidth="1"/>
    <col min="15120" max="15120" width="5.5703125" style="244" customWidth="1"/>
    <col min="15121" max="15121" width="5.28515625" style="244" customWidth="1"/>
    <col min="15122" max="15122" width="10.42578125" style="244" customWidth="1"/>
    <col min="15123" max="15123" width="11.28515625" style="244" customWidth="1"/>
    <col min="15124" max="15360" width="10" style="244"/>
    <col min="15361" max="15361" width="36.85546875" style="244" customWidth="1"/>
    <col min="15362" max="15362" width="11.5703125" style="244" customWidth="1"/>
    <col min="15363" max="15365" width="9.7109375" style="244" customWidth="1"/>
    <col min="15366" max="15366" width="4.28515625" style="244" customWidth="1"/>
    <col min="15367" max="15367" width="41.28515625" style="244" customWidth="1"/>
    <col min="15368" max="15370" width="9.7109375" style="244" customWidth="1"/>
    <col min="15371" max="15372" width="6.28515625" style="244" customWidth="1"/>
    <col min="15373" max="15373" width="2.140625" style="244" customWidth="1"/>
    <col min="15374" max="15374" width="4.140625" style="244" customWidth="1"/>
    <col min="15375" max="15375" width="4.85546875" style="244" customWidth="1"/>
    <col min="15376" max="15376" width="5.5703125" style="244" customWidth="1"/>
    <col min="15377" max="15377" width="5.28515625" style="244" customWidth="1"/>
    <col min="15378" max="15378" width="10.42578125" style="244" customWidth="1"/>
    <col min="15379" max="15379" width="11.28515625" style="244" customWidth="1"/>
    <col min="15380" max="15616" width="10" style="244"/>
    <col min="15617" max="15617" width="36.85546875" style="244" customWidth="1"/>
    <col min="15618" max="15618" width="11.5703125" style="244" customWidth="1"/>
    <col min="15619" max="15621" width="9.7109375" style="244" customWidth="1"/>
    <col min="15622" max="15622" width="4.28515625" style="244" customWidth="1"/>
    <col min="15623" max="15623" width="41.28515625" style="244" customWidth="1"/>
    <col min="15624" max="15626" width="9.7109375" style="244" customWidth="1"/>
    <col min="15627" max="15628" width="6.28515625" style="244" customWidth="1"/>
    <col min="15629" max="15629" width="2.140625" style="244" customWidth="1"/>
    <col min="15630" max="15630" width="4.140625" style="244" customWidth="1"/>
    <col min="15631" max="15631" width="4.85546875" style="244" customWidth="1"/>
    <col min="15632" max="15632" width="5.5703125" style="244" customWidth="1"/>
    <col min="15633" max="15633" width="5.28515625" style="244" customWidth="1"/>
    <col min="15634" max="15634" width="10.42578125" style="244" customWidth="1"/>
    <col min="15635" max="15635" width="11.28515625" style="244" customWidth="1"/>
    <col min="15636" max="15872" width="10" style="244"/>
    <col min="15873" max="15873" width="36.85546875" style="244" customWidth="1"/>
    <col min="15874" max="15874" width="11.5703125" style="244" customWidth="1"/>
    <col min="15875" max="15877" width="9.7109375" style="244" customWidth="1"/>
    <col min="15878" max="15878" width="4.28515625" style="244" customWidth="1"/>
    <col min="15879" max="15879" width="41.28515625" style="244" customWidth="1"/>
    <col min="15880" max="15882" width="9.7109375" style="244" customWidth="1"/>
    <col min="15883" max="15884" width="6.28515625" style="244" customWidth="1"/>
    <col min="15885" max="15885" width="2.140625" style="244" customWidth="1"/>
    <col min="15886" max="15886" width="4.140625" style="244" customWidth="1"/>
    <col min="15887" max="15887" width="4.85546875" style="244" customWidth="1"/>
    <col min="15888" max="15888" width="5.5703125" style="244" customWidth="1"/>
    <col min="15889" max="15889" width="5.28515625" style="244" customWidth="1"/>
    <col min="15890" max="15890" width="10.42578125" style="244" customWidth="1"/>
    <col min="15891" max="15891" width="11.28515625" style="244" customWidth="1"/>
    <col min="15892" max="16128" width="10" style="244"/>
    <col min="16129" max="16129" width="36.85546875" style="244" customWidth="1"/>
    <col min="16130" max="16130" width="11.5703125" style="244" customWidth="1"/>
    <col min="16131" max="16133" width="9.7109375" style="244" customWidth="1"/>
    <col min="16134" max="16134" width="4.28515625" style="244" customWidth="1"/>
    <col min="16135" max="16135" width="41.28515625" style="244" customWidth="1"/>
    <col min="16136" max="16138" width="9.7109375" style="244" customWidth="1"/>
    <col min="16139" max="16140" width="6.28515625" style="244" customWidth="1"/>
    <col min="16141" max="16141" width="2.140625" style="244" customWidth="1"/>
    <col min="16142" max="16142" width="4.140625" style="244" customWidth="1"/>
    <col min="16143" max="16143" width="4.85546875" style="244" customWidth="1"/>
    <col min="16144" max="16144" width="5.5703125" style="244" customWidth="1"/>
    <col min="16145" max="16145" width="5.28515625" style="244" customWidth="1"/>
    <col min="16146" max="16146" width="10.42578125" style="244" customWidth="1"/>
    <col min="16147" max="16147" width="11.28515625" style="244" customWidth="1"/>
    <col min="16148" max="16384" width="10" style="244"/>
  </cols>
  <sheetData>
    <row r="1" spans="1:16" s="241" customFormat="1" ht="16.149999999999999" customHeight="1">
      <c r="A1" s="1361" t="s">
        <v>287</v>
      </c>
      <c r="B1" s="1361"/>
      <c r="C1" s="1361"/>
      <c r="D1" s="1361"/>
      <c r="E1" s="1361"/>
      <c r="F1" s="1361"/>
      <c r="G1" s="1361"/>
      <c r="H1" s="1361"/>
      <c r="I1" s="1361"/>
      <c r="J1" s="1361"/>
      <c r="K1" s="540"/>
      <c r="L1" s="240"/>
    </row>
    <row r="2" spans="1:16" s="241" customFormat="1" ht="16.149999999999999" customHeight="1">
      <c r="A2" s="1362" t="s">
        <v>288</v>
      </c>
      <c r="B2" s="1362"/>
      <c r="C2" s="1362"/>
      <c r="D2" s="1362"/>
      <c r="E2" s="1362"/>
      <c r="F2" s="1362"/>
      <c r="G2" s="1362"/>
      <c r="H2" s="1362"/>
      <c r="I2" s="1362"/>
      <c r="J2" s="1362"/>
      <c r="K2" s="2"/>
      <c r="L2" s="243"/>
    </row>
    <row r="3" spans="1:16" ht="16.149999999999999" customHeight="1">
      <c r="A3" s="1363" t="s">
        <v>569</v>
      </c>
      <c r="B3" s="1363"/>
      <c r="C3" s="1363"/>
      <c r="D3" s="1363"/>
      <c r="E3" s="1363"/>
      <c r="F3" s="1363"/>
      <c r="G3" s="1363"/>
      <c r="H3" s="1363"/>
      <c r="I3" s="1363"/>
      <c r="J3" s="1363"/>
      <c r="K3" s="2"/>
      <c r="L3" s="243"/>
    </row>
    <row r="4" spans="1:16" ht="16.149999999999999" customHeight="1">
      <c r="A4" s="295" t="s">
        <v>300</v>
      </c>
      <c r="B4" s="810"/>
      <c r="C4" s="296"/>
      <c r="E4" s="297"/>
      <c r="F4" s="298"/>
      <c r="G4" s="243"/>
      <c r="H4" s="299"/>
      <c r="I4" s="300"/>
      <c r="J4" s="301"/>
      <c r="K4" s="2"/>
      <c r="L4" s="243"/>
    </row>
    <row r="5" spans="1:16" ht="54" customHeight="1">
      <c r="A5" s="1364" t="s">
        <v>301</v>
      </c>
      <c r="B5" s="1365"/>
      <c r="C5" s="1365"/>
      <c r="D5" s="1365"/>
      <c r="E5" s="1365"/>
      <c r="F5" s="1365"/>
      <c r="G5" s="1365"/>
      <c r="H5" s="1365"/>
      <c r="I5" s="1365"/>
      <c r="J5" s="1365"/>
      <c r="K5" s="2"/>
      <c r="L5" s="243"/>
    </row>
    <row r="6" spans="1:16" ht="16.149999999999999" customHeight="1">
      <c r="E6" s="248"/>
      <c r="F6" s="248"/>
      <c r="G6" s="249"/>
      <c r="H6" s="250"/>
      <c r="I6" s="251"/>
      <c r="J6" s="252"/>
      <c r="K6" s="2"/>
      <c r="L6" s="243"/>
    </row>
    <row r="7" spans="1:16" ht="37.5" customHeight="1">
      <c r="A7" s="253" t="s">
        <v>226</v>
      </c>
      <c r="B7" s="841" t="s">
        <v>227</v>
      </c>
      <c r="C7" s="254" t="s">
        <v>228</v>
      </c>
      <c r="D7" s="837" t="s">
        <v>229</v>
      </c>
      <c r="E7" s="255"/>
      <c r="F7" s="316" t="s">
        <v>230</v>
      </c>
      <c r="G7" s="852" t="s">
        <v>231</v>
      </c>
      <c r="H7" s="841" t="s">
        <v>232</v>
      </c>
      <c r="K7" s="109"/>
      <c r="L7" s="243"/>
    </row>
    <row r="8" spans="1:16" ht="15.95" customHeight="1">
      <c r="A8" s="846" t="s">
        <v>233</v>
      </c>
      <c r="B8" s="842">
        <v>30</v>
      </c>
      <c r="C8" s="838" t="s">
        <v>234</v>
      </c>
      <c r="D8" s="860">
        <v>903.76199999999994</v>
      </c>
      <c r="E8" s="257"/>
      <c r="F8" s="856">
        <v>1</v>
      </c>
      <c r="G8" s="853" t="s">
        <v>453</v>
      </c>
      <c r="H8" s="849">
        <v>1.02</v>
      </c>
      <c r="K8" s="18"/>
      <c r="L8" s="818"/>
      <c r="M8" s="819"/>
      <c r="P8" s="817"/>
    </row>
    <row r="9" spans="1:16" ht="15.95" customHeight="1">
      <c r="A9" s="847" t="s">
        <v>235</v>
      </c>
      <c r="B9" s="843">
        <v>40</v>
      </c>
      <c r="C9" s="839" t="s">
        <v>234</v>
      </c>
      <c r="D9" s="861">
        <v>1000.6719999999999</v>
      </c>
      <c r="E9" s="257"/>
      <c r="F9" s="857">
        <v>2</v>
      </c>
      <c r="G9" s="854" t="s">
        <v>236</v>
      </c>
      <c r="H9" s="850">
        <v>6</v>
      </c>
      <c r="K9" s="18"/>
      <c r="L9" s="818"/>
      <c r="M9" s="819"/>
      <c r="P9" s="817"/>
    </row>
    <row r="10" spans="1:16" ht="15.95" customHeight="1">
      <c r="A10" s="847" t="s">
        <v>237</v>
      </c>
      <c r="B10" s="844">
        <v>50</v>
      </c>
      <c r="C10" s="839" t="s">
        <v>234</v>
      </c>
      <c r="D10" s="861">
        <v>980.66199999999992</v>
      </c>
      <c r="E10" s="257"/>
      <c r="F10" s="857">
        <v>3</v>
      </c>
      <c r="G10" s="854" t="s">
        <v>238</v>
      </c>
      <c r="H10" s="850">
        <v>5</v>
      </c>
      <c r="K10" s="18"/>
      <c r="L10" s="818"/>
      <c r="M10" s="819"/>
      <c r="P10" s="817"/>
    </row>
    <row r="11" spans="1:16" ht="15.95" customHeight="1">
      <c r="A11" s="847" t="s">
        <v>239</v>
      </c>
      <c r="B11" s="844">
        <v>60</v>
      </c>
      <c r="C11" s="839" t="s">
        <v>234</v>
      </c>
      <c r="D11" s="861">
        <v>1050.972</v>
      </c>
      <c r="E11" s="257"/>
      <c r="F11" s="857">
        <v>4</v>
      </c>
      <c r="G11" s="854" t="s">
        <v>240</v>
      </c>
      <c r="H11" s="850">
        <v>1.1499999999999999</v>
      </c>
      <c r="K11" s="18"/>
      <c r="L11" s="818"/>
      <c r="M11" s="819"/>
      <c r="P11" s="817"/>
    </row>
    <row r="12" spans="1:16" ht="15.95" customHeight="1">
      <c r="A12" s="847" t="s">
        <v>241</v>
      </c>
      <c r="B12" s="844">
        <v>70</v>
      </c>
      <c r="C12" s="839" t="s">
        <v>234</v>
      </c>
      <c r="D12" s="861">
        <v>1127.3707999999999</v>
      </c>
      <c r="E12" s="257"/>
      <c r="F12" s="857">
        <v>5</v>
      </c>
      <c r="G12" s="854" t="s">
        <v>242</v>
      </c>
      <c r="H12" s="850">
        <v>6</v>
      </c>
      <c r="K12" s="18"/>
      <c r="L12" s="818"/>
      <c r="M12" s="819"/>
      <c r="P12" s="817"/>
    </row>
    <row r="13" spans="1:16" ht="15.95" customHeight="1">
      <c r="A13" s="847" t="s">
        <v>243</v>
      </c>
      <c r="B13" s="844">
        <v>80</v>
      </c>
      <c r="C13" s="839" t="s">
        <v>244</v>
      </c>
      <c r="D13" s="861">
        <v>1197.6807999999999</v>
      </c>
      <c r="E13" s="257"/>
      <c r="F13" s="857">
        <v>6</v>
      </c>
      <c r="G13" s="854" t="s">
        <v>245</v>
      </c>
      <c r="H13" s="850">
        <v>0.25</v>
      </c>
      <c r="K13" s="18"/>
      <c r="L13" s="818"/>
      <c r="M13" s="819"/>
      <c r="P13" s="817"/>
    </row>
    <row r="14" spans="1:16" ht="15.95" customHeight="1">
      <c r="A14" s="847" t="s">
        <v>246</v>
      </c>
      <c r="B14" s="844">
        <v>90</v>
      </c>
      <c r="C14" s="839" t="s">
        <v>244</v>
      </c>
      <c r="D14" s="861">
        <v>1273.1507999999999</v>
      </c>
      <c r="E14" s="257"/>
      <c r="F14" s="857">
        <v>7</v>
      </c>
      <c r="G14" s="854" t="s">
        <v>247</v>
      </c>
      <c r="H14" s="850">
        <v>2.5</v>
      </c>
      <c r="K14" s="18"/>
      <c r="L14" s="818"/>
      <c r="M14" s="819"/>
      <c r="P14" s="817"/>
    </row>
    <row r="15" spans="1:16" ht="15.95" customHeight="1">
      <c r="A15" s="847" t="s">
        <v>248</v>
      </c>
      <c r="B15" s="844">
        <v>100</v>
      </c>
      <c r="C15" s="839" t="s">
        <v>244</v>
      </c>
      <c r="D15" s="861">
        <v>1322.9607999999996</v>
      </c>
      <c r="E15" s="257"/>
      <c r="F15" s="857">
        <v>8</v>
      </c>
      <c r="G15" s="854" t="s">
        <v>452</v>
      </c>
      <c r="H15" s="850">
        <v>0.2</v>
      </c>
      <c r="K15" s="18"/>
      <c r="L15" s="820"/>
      <c r="M15" s="820"/>
      <c r="P15" s="817"/>
    </row>
    <row r="16" spans="1:16" ht="15.95" customHeight="1">
      <c r="A16" s="847" t="s">
        <v>249</v>
      </c>
      <c r="B16" s="844">
        <v>110</v>
      </c>
      <c r="C16" s="839" t="s">
        <v>244</v>
      </c>
      <c r="D16" s="861">
        <v>1419.3435999999999</v>
      </c>
      <c r="E16" s="257"/>
      <c r="F16" s="857">
        <v>9</v>
      </c>
      <c r="G16" s="854" t="s">
        <v>250</v>
      </c>
      <c r="H16" s="850">
        <v>0.3</v>
      </c>
      <c r="K16" s="18"/>
      <c r="L16" s="818"/>
      <c r="M16" s="819"/>
      <c r="P16" s="817"/>
    </row>
    <row r="17" spans="1:21" ht="15.95" customHeight="1">
      <c r="A17" s="847" t="s">
        <v>251</v>
      </c>
      <c r="B17" s="844">
        <v>120</v>
      </c>
      <c r="C17" s="839" t="s">
        <v>244</v>
      </c>
      <c r="D17" s="861">
        <v>1489.6535999999999</v>
      </c>
      <c r="E17" s="257"/>
      <c r="F17" s="857">
        <v>10</v>
      </c>
      <c r="G17" s="854" t="s">
        <v>252</v>
      </c>
      <c r="H17" s="850">
        <v>0.5</v>
      </c>
      <c r="K17" s="18"/>
      <c r="L17" s="818"/>
      <c r="M17" s="819"/>
      <c r="P17" s="817"/>
    </row>
    <row r="18" spans="1:21" ht="15.95" customHeight="1">
      <c r="A18" s="847" t="s">
        <v>253</v>
      </c>
      <c r="B18" s="844">
        <v>130</v>
      </c>
      <c r="C18" s="839" t="s">
        <v>244</v>
      </c>
      <c r="D18" s="861">
        <v>1572.1411999999998</v>
      </c>
      <c r="E18" s="257"/>
      <c r="F18" s="858">
        <v>11</v>
      </c>
      <c r="G18" s="855" t="s">
        <v>254</v>
      </c>
      <c r="H18" s="851">
        <v>0.5</v>
      </c>
      <c r="K18" s="18"/>
      <c r="L18" s="818"/>
      <c r="M18" s="819"/>
      <c r="P18" s="817"/>
    </row>
    <row r="19" spans="1:21" ht="15.95" customHeight="1">
      <c r="A19" s="847" t="s">
        <v>255</v>
      </c>
      <c r="B19" s="844">
        <v>140</v>
      </c>
      <c r="C19" s="839" t="s">
        <v>244</v>
      </c>
      <c r="D19" s="861">
        <v>1642.4511999999997</v>
      </c>
      <c r="E19" s="257"/>
      <c r="F19" s="811"/>
      <c r="G19" s="812"/>
      <c r="H19" s="813"/>
      <c r="K19" s="18"/>
      <c r="L19" s="242"/>
      <c r="P19" s="817"/>
    </row>
    <row r="20" spans="1:21" ht="15.95" customHeight="1">
      <c r="A20" s="847" t="s">
        <v>256</v>
      </c>
      <c r="B20" s="844">
        <v>150</v>
      </c>
      <c r="C20" s="839" t="s">
        <v>244</v>
      </c>
      <c r="D20" s="861">
        <v>1712.8811999999998</v>
      </c>
      <c r="E20" s="257"/>
      <c r="F20" s="814"/>
      <c r="G20" s="815"/>
      <c r="H20" s="816"/>
      <c r="K20" s="18"/>
      <c r="L20" s="242"/>
      <c r="P20" s="817"/>
    </row>
    <row r="21" spans="1:21" ht="15.95" customHeight="1">
      <c r="A21" s="847" t="s">
        <v>257</v>
      </c>
      <c r="B21" s="844">
        <v>160</v>
      </c>
      <c r="C21" s="839" t="s">
        <v>244</v>
      </c>
      <c r="D21" s="861">
        <v>1793.3911999999998</v>
      </c>
      <c r="E21" s="257"/>
      <c r="F21" s="814"/>
      <c r="G21" s="815"/>
      <c r="H21" s="816"/>
      <c r="K21" s="18"/>
      <c r="L21" s="242"/>
      <c r="P21" s="817"/>
    </row>
    <row r="22" spans="1:21" ht="15.95" customHeight="1">
      <c r="A22" s="847" t="s">
        <v>258</v>
      </c>
      <c r="B22" s="844">
        <v>170</v>
      </c>
      <c r="C22" s="839" t="s">
        <v>244</v>
      </c>
      <c r="D22" s="861">
        <v>1876.7043999999999</v>
      </c>
      <c r="E22" s="257"/>
      <c r="F22" s="814"/>
      <c r="G22" s="815"/>
      <c r="H22" s="816"/>
      <c r="K22" s="18"/>
      <c r="L22" s="242"/>
      <c r="P22" s="817"/>
    </row>
    <row r="23" spans="1:21" ht="15.95" customHeight="1">
      <c r="A23" s="847" t="s">
        <v>259</v>
      </c>
      <c r="B23" s="844">
        <v>180</v>
      </c>
      <c r="C23" s="839" t="s">
        <v>244</v>
      </c>
      <c r="D23" s="861">
        <v>1947.0143999999998</v>
      </c>
      <c r="E23" s="257"/>
      <c r="F23" s="257"/>
      <c r="G23" s="317"/>
      <c r="H23" s="258"/>
      <c r="I23" s="259"/>
      <c r="J23" s="259"/>
      <c r="K23" s="18"/>
      <c r="L23" s="242"/>
      <c r="P23" s="817"/>
    </row>
    <row r="24" spans="1:21" ht="15.95" customHeight="1">
      <c r="A24" s="847" t="s">
        <v>260</v>
      </c>
      <c r="B24" s="844">
        <v>190</v>
      </c>
      <c r="C24" s="839" t="s">
        <v>244</v>
      </c>
      <c r="D24" s="861">
        <v>2026.0963999999997</v>
      </c>
      <c r="E24" s="257"/>
      <c r="F24" s="257"/>
      <c r="G24" s="317"/>
      <c r="H24" s="244"/>
      <c r="I24" s="244"/>
      <c r="J24" s="244"/>
      <c r="K24" s="18"/>
      <c r="L24" s="242"/>
      <c r="P24" s="817"/>
    </row>
    <row r="25" spans="1:21" ht="15.95" customHeight="1">
      <c r="A25" s="848" t="s">
        <v>261</v>
      </c>
      <c r="B25" s="845">
        <v>200</v>
      </c>
      <c r="C25" s="840" t="s">
        <v>244</v>
      </c>
      <c r="D25" s="862">
        <v>2096.4063999999998</v>
      </c>
      <c r="E25" s="257"/>
      <c r="F25" s="257"/>
      <c r="G25" s="317"/>
      <c r="H25" s="250"/>
      <c r="I25" s="242"/>
      <c r="J25" s="252"/>
      <c r="K25" s="18"/>
      <c r="L25" s="242"/>
      <c r="P25" s="817"/>
    </row>
    <row r="26" spans="1:21" ht="15.95" customHeight="1">
      <c r="D26" s="995"/>
      <c r="E26" s="257"/>
      <c r="F26" s="257"/>
      <c r="G26" s="317"/>
      <c r="H26" s="250"/>
      <c r="I26" s="242"/>
      <c r="J26" s="252"/>
      <c r="K26" s="644"/>
      <c r="L26" s="242"/>
      <c r="P26" s="817"/>
    </row>
    <row r="27" spans="1:21" s="261" customFormat="1" ht="12.75" customHeight="1">
      <c r="A27" s="246"/>
      <c r="B27" s="247"/>
      <c r="C27" s="247"/>
      <c r="D27" s="318"/>
      <c r="E27" s="319"/>
      <c r="F27" s="319"/>
      <c r="G27" s="319"/>
      <c r="H27" s="250"/>
      <c r="I27" s="251"/>
      <c r="J27" s="260"/>
    </row>
    <row r="28" spans="1:21" s="261" customFormat="1" ht="12.75" customHeight="1">
      <c r="A28" s="118" t="s">
        <v>18</v>
      </c>
      <c r="B28" s="247"/>
      <c r="C28" s="247"/>
      <c r="D28" s="245"/>
      <c r="E28" s="302"/>
      <c r="F28" s="302"/>
      <c r="G28" s="302"/>
      <c r="H28" s="303"/>
      <c r="I28" s="304"/>
      <c r="J28" s="260"/>
    </row>
    <row r="29" spans="1:21" s="262" customFormat="1" ht="12.75" customHeight="1">
      <c r="A29" s="1360" t="s">
        <v>302</v>
      </c>
      <c r="B29" s="1360"/>
      <c r="C29" s="1360"/>
      <c r="D29" s="1360"/>
      <c r="E29" s="1360"/>
      <c r="F29" s="1360"/>
      <c r="G29" s="1360"/>
      <c r="H29" s="1360"/>
      <c r="I29" s="1360"/>
      <c r="J29" s="1360"/>
      <c r="L29" s="821"/>
      <c r="M29" s="821"/>
      <c r="N29" s="821"/>
      <c r="O29" s="821"/>
      <c r="P29" s="821"/>
      <c r="Q29" s="821"/>
      <c r="R29" s="821"/>
      <c r="S29" s="821"/>
      <c r="T29" s="821"/>
      <c r="U29" s="821"/>
    </row>
    <row r="30" spans="1:21" s="262" customFormat="1" ht="12.75" customHeight="1">
      <c r="A30" s="1360" t="s">
        <v>450</v>
      </c>
      <c r="B30" s="1360"/>
      <c r="C30" s="1360"/>
      <c r="D30" s="1360"/>
      <c r="E30" s="1360"/>
      <c r="F30" s="1360"/>
      <c r="G30" s="1360"/>
      <c r="H30" s="1360"/>
      <c r="I30" s="1360"/>
      <c r="J30" s="1360"/>
      <c r="L30" s="821"/>
      <c r="M30" s="821"/>
      <c r="N30" s="821"/>
      <c r="O30" s="821"/>
      <c r="P30" s="821"/>
      <c r="Q30" s="821"/>
      <c r="R30" s="821"/>
      <c r="S30" s="821"/>
      <c r="T30" s="821"/>
      <c r="U30" s="821"/>
    </row>
    <row r="31" spans="1:21" s="262" customFormat="1" ht="12.75" customHeight="1">
      <c r="A31" s="1360" t="s">
        <v>303</v>
      </c>
      <c r="B31" s="1360"/>
      <c r="C31" s="1360"/>
      <c r="D31" s="1360"/>
      <c r="E31" s="1360"/>
      <c r="F31" s="1360"/>
      <c r="G31" s="1360"/>
      <c r="H31" s="1360"/>
      <c r="I31" s="1360"/>
      <c r="J31" s="1360"/>
      <c r="L31" s="822"/>
      <c r="M31" s="822"/>
      <c r="N31" s="822"/>
      <c r="O31" s="822"/>
      <c r="P31" s="822"/>
      <c r="Q31" s="822"/>
      <c r="R31" s="822"/>
      <c r="S31" s="822"/>
      <c r="T31" s="822"/>
      <c r="U31" s="822"/>
    </row>
    <row r="32" spans="1:21" s="262" customFormat="1" ht="12.75" customHeight="1">
      <c r="A32" s="1360" t="s">
        <v>304</v>
      </c>
      <c r="B32" s="1360"/>
      <c r="C32" s="1360"/>
      <c r="D32" s="1360"/>
      <c r="E32" s="1360"/>
      <c r="F32" s="1360"/>
      <c r="G32" s="1360"/>
      <c r="H32" s="1360"/>
      <c r="I32" s="1360"/>
      <c r="J32" s="1360"/>
      <c r="L32" s="822"/>
      <c r="M32" s="822"/>
      <c r="N32" s="822"/>
      <c r="O32" s="822"/>
      <c r="P32" s="822"/>
      <c r="Q32" s="822"/>
      <c r="R32" s="822"/>
      <c r="S32" s="822"/>
      <c r="T32" s="822"/>
      <c r="U32" s="822"/>
    </row>
    <row r="33" spans="1:21" s="262" customFormat="1" ht="12.75" customHeight="1">
      <c r="A33" s="1366" t="s">
        <v>262</v>
      </c>
      <c r="B33" s="1366"/>
      <c r="C33" s="1366"/>
      <c r="D33" s="1366"/>
      <c r="E33" s="1366"/>
      <c r="F33" s="1366"/>
      <c r="G33" s="1366"/>
      <c r="H33" s="1366"/>
      <c r="I33" s="1366"/>
      <c r="J33" s="1366"/>
      <c r="L33" s="823"/>
      <c r="M33" s="823"/>
      <c r="N33" s="823"/>
      <c r="O33" s="823"/>
      <c r="P33" s="823"/>
      <c r="Q33" s="823"/>
      <c r="R33" s="823"/>
      <c r="S33" s="823"/>
      <c r="T33" s="823"/>
      <c r="U33" s="823"/>
    </row>
    <row r="34" spans="1:21" s="262" customFormat="1" ht="12.75" customHeight="1">
      <c r="A34" s="1366" t="s">
        <v>263</v>
      </c>
      <c r="B34" s="1366"/>
      <c r="C34" s="1366"/>
      <c r="D34" s="1366"/>
      <c r="E34" s="1366"/>
      <c r="F34" s="1366"/>
      <c r="G34" s="1366"/>
      <c r="H34" s="1366"/>
      <c r="I34" s="1366"/>
      <c r="J34" s="1366"/>
      <c r="L34" s="824"/>
      <c r="M34" s="824"/>
      <c r="N34" s="824"/>
      <c r="O34" s="824"/>
      <c r="P34" s="824"/>
      <c r="Q34" s="824"/>
      <c r="R34" s="824"/>
      <c r="S34" s="824"/>
      <c r="T34" s="824"/>
      <c r="U34" s="824"/>
    </row>
    <row r="35" spans="1:21" s="263" customFormat="1" ht="12.75" customHeight="1">
      <c r="A35" s="1366" t="s">
        <v>451</v>
      </c>
      <c r="B35" s="1366"/>
      <c r="C35" s="1366"/>
      <c r="D35" s="1366"/>
      <c r="E35" s="1366"/>
      <c r="F35" s="1366"/>
      <c r="G35" s="1366"/>
      <c r="H35" s="859"/>
      <c r="I35" s="859"/>
      <c r="J35" s="859"/>
      <c r="K35" s="262"/>
      <c r="L35" s="824"/>
      <c r="M35" s="824"/>
      <c r="N35" s="824"/>
      <c r="O35" s="824"/>
      <c r="P35" s="824"/>
      <c r="Q35" s="824"/>
      <c r="R35" s="824"/>
      <c r="S35" s="809"/>
      <c r="T35" s="809"/>
      <c r="U35" s="809"/>
    </row>
    <row r="36" spans="1:21" s="263" customFormat="1" ht="12.75" customHeight="1">
      <c r="A36" s="305"/>
      <c r="B36" s="306"/>
      <c r="C36" s="307"/>
      <c r="D36" s="308"/>
      <c r="E36" s="309"/>
      <c r="F36" s="309"/>
      <c r="G36" s="309"/>
      <c r="H36" s="825" t="s">
        <v>19</v>
      </c>
      <c r="I36" s="825"/>
      <c r="J36" s="264"/>
      <c r="K36" s="265"/>
      <c r="L36" s="265"/>
      <c r="M36" s="265"/>
      <c r="N36" s="265"/>
      <c r="O36" s="265"/>
      <c r="P36" s="265"/>
      <c r="Q36" s="265"/>
      <c r="R36" s="265"/>
      <c r="S36" s="265"/>
    </row>
    <row r="37" spans="1:21" ht="12.75" customHeight="1">
      <c r="A37" s="310"/>
      <c r="B37" s="311"/>
      <c r="C37" s="312"/>
      <c r="D37" s="313"/>
      <c r="E37" s="309"/>
      <c r="F37" s="309"/>
      <c r="G37" s="309"/>
      <c r="H37" s="651" t="s">
        <v>44</v>
      </c>
      <c r="I37" s="651"/>
      <c r="J37" s="264"/>
    </row>
    <row r="38" spans="1:21" ht="12.75" customHeight="1">
      <c r="A38" s="314"/>
      <c r="B38" s="315"/>
      <c r="C38" s="307"/>
      <c r="D38" s="308"/>
      <c r="H38" s="651" t="s">
        <v>45</v>
      </c>
      <c r="I38" s="651"/>
    </row>
    <row r="39" spans="1:21" ht="12.75" customHeight="1">
      <c r="H39" s="270" t="s">
        <v>454</v>
      </c>
      <c r="I39" s="270"/>
    </row>
    <row r="40" spans="1:21" ht="12.75" customHeight="1">
      <c r="H40" s="270" t="s">
        <v>455</v>
      </c>
      <c r="I40" s="270"/>
    </row>
  </sheetData>
  <mergeCells count="11">
    <mergeCell ref="A31:J31"/>
    <mergeCell ref="A32:J32"/>
    <mergeCell ref="A33:J33"/>
    <mergeCell ref="A34:J34"/>
    <mergeCell ref="A35:G35"/>
    <mergeCell ref="A30:J30"/>
    <mergeCell ref="A1:J1"/>
    <mergeCell ref="A2:J2"/>
    <mergeCell ref="A3:J3"/>
    <mergeCell ref="A5:J5"/>
    <mergeCell ref="A29:J29"/>
  </mergeCells>
  <pageMargins left="0.2" right="0.21" top="0.19" bottom="0.23" header="0.16" footer="0.19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29"/>
  <sheetViews>
    <sheetView showGridLines="0" view="pageBreakPreview" zoomScale="80" zoomScaleNormal="75" zoomScaleSheetLayoutView="80" workbookViewId="0">
      <pane ySplit="8" topLeftCell="A9" activePane="bottomLeft" state="frozen"/>
      <selection activeCell="Z19" sqref="Z19"/>
      <selection pane="bottomLeft" sqref="A1:L1"/>
    </sheetView>
  </sheetViews>
  <sheetFormatPr defaultRowHeight="12.75"/>
  <cols>
    <col min="1" max="1" width="7.7109375" style="117" customWidth="1"/>
    <col min="2" max="3" width="7.7109375" style="19" customWidth="1"/>
    <col min="4" max="4" width="39.7109375" style="19" customWidth="1"/>
    <col min="5" max="7" width="8.7109375" style="19" customWidth="1"/>
    <col min="8" max="10" width="10.28515625" style="19" customWidth="1"/>
    <col min="11" max="11" width="10.7109375" style="52" customWidth="1"/>
    <col min="12" max="12" width="13" style="52" customWidth="1"/>
    <col min="13" max="13" width="10.7109375" style="52" hidden="1" customWidth="1"/>
    <col min="14" max="16384" width="9.140625" style="19"/>
  </cols>
  <sheetData>
    <row r="1" spans="1:16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272"/>
    </row>
    <row r="2" spans="1:16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9"/>
    </row>
    <row r="3" spans="1:16" ht="15" customHeight="1">
      <c r="A3" s="1110" t="str">
        <f>'GBI 1'!A3:L3</f>
        <v>Общестроительная изоляция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273"/>
    </row>
    <row r="4" spans="1:16" ht="15" customHeight="1">
      <c r="A4" s="1063" t="str">
        <f>'GBI 1'!A4:L4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272"/>
    </row>
    <row r="5" spans="1:16" ht="15" customHeight="1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272"/>
    </row>
    <row r="6" spans="1:16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56" t="s">
        <v>76</v>
      </c>
      <c r="L6" s="157">
        <v>0</v>
      </c>
      <c r="M6" s="161"/>
    </row>
    <row r="7" spans="1:16" s="110" customFormat="1" ht="14.25" customHeight="1">
      <c r="A7" s="1101" t="s">
        <v>2</v>
      </c>
      <c r="B7" s="1081"/>
      <c r="C7" s="1082"/>
      <c r="D7" s="1105"/>
      <c r="E7" s="1079" t="s">
        <v>4</v>
      </c>
      <c r="F7" s="1080"/>
      <c r="G7" s="1107"/>
      <c r="H7" s="1099" t="s">
        <v>5</v>
      </c>
      <c r="I7" s="1099" t="s">
        <v>6</v>
      </c>
      <c r="J7" s="1099" t="s">
        <v>7</v>
      </c>
      <c r="K7" s="1111" t="s">
        <v>51</v>
      </c>
      <c r="L7" s="1112"/>
      <c r="M7" s="158"/>
    </row>
    <row r="8" spans="1:16" s="110" customFormat="1" ht="16.5" customHeight="1">
      <c r="A8" s="1102"/>
      <c r="B8" s="1103"/>
      <c r="C8" s="1104"/>
      <c r="D8" s="1106"/>
      <c r="E8" s="111" t="s">
        <v>8</v>
      </c>
      <c r="F8" s="112" t="s">
        <v>9</v>
      </c>
      <c r="G8" s="113" t="s">
        <v>10</v>
      </c>
      <c r="H8" s="1100"/>
      <c r="I8" s="1100"/>
      <c r="J8" s="1100"/>
      <c r="K8" s="114" t="s">
        <v>11</v>
      </c>
      <c r="L8" s="115" t="s">
        <v>12</v>
      </c>
      <c r="M8" s="115" t="s">
        <v>77</v>
      </c>
    </row>
    <row r="9" spans="1:16" s="110" customFormat="1" ht="18" customHeight="1">
      <c r="A9" s="1079" t="s">
        <v>50</v>
      </c>
      <c r="B9" s="1080"/>
      <c r="C9" s="1080"/>
      <c r="D9" s="1080"/>
      <c r="E9" s="1081"/>
      <c r="F9" s="1081"/>
      <c r="G9" s="1081"/>
      <c r="H9" s="1081"/>
      <c r="I9" s="1081"/>
      <c r="J9" s="1081"/>
      <c r="K9" s="1081"/>
      <c r="L9" s="1082"/>
      <c r="M9" s="275"/>
    </row>
    <row r="10" spans="1:16" ht="14.1" customHeight="1">
      <c r="A10" s="1132" t="s">
        <v>24</v>
      </c>
      <c r="B10" s="1133"/>
      <c r="C10" s="1134"/>
      <c r="D10" s="1074" t="s">
        <v>52</v>
      </c>
      <c r="E10" s="53">
        <v>1000</v>
      </c>
      <c r="F10" s="54">
        <v>600</v>
      </c>
      <c r="G10" s="55">
        <v>80</v>
      </c>
      <c r="H10" s="95">
        <v>7</v>
      </c>
      <c r="I10" s="57">
        <f>E10*F10*H10/1000000</f>
        <v>4.2</v>
      </c>
      <c r="J10" s="57">
        <f>E10*F10*G10*H10/1000000000</f>
        <v>0.33600000000000002</v>
      </c>
      <c r="K10" s="50">
        <f>L10*J10/I10</f>
        <v>360.32159999999999</v>
      </c>
      <c r="L10" s="524">
        <f>M10*(100%-$L$6)</f>
        <v>4504.0200000000004</v>
      </c>
      <c r="M10" s="720">
        <v>4504.0200000000004</v>
      </c>
    </row>
    <row r="11" spans="1:16" ht="14.1" customHeight="1">
      <c r="A11" s="1135"/>
      <c r="B11" s="1136"/>
      <c r="C11" s="1137"/>
      <c r="D11" s="1075"/>
      <c r="E11" s="51">
        <v>1000</v>
      </c>
      <c r="F11" s="13">
        <v>600</v>
      </c>
      <c r="G11" s="14">
        <v>90</v>
      </c>
      <c r="H11" s="96">
        <v>6</v>
      </c>
      <c r="I11" s="58">
        <f t="shared" ref="I11:I52" si="0">E11*F11*H11/1000000</f>
        <v>3.6</v>
      </c>
      <c r="J11" s="58">
        <f t="shared" ref="J11:J52" si="1">E11*F11*G11*H11/1000000000</f>
        <v>0.32400000000000001</v>
      </c>
      <c r="K11" s="11">
        <f t="shared" ref="K11:K27" si="2">L11*J11/I11</f>
        <v>377.81549999999999</v>
      </c>
      <c r="L11" s="515">
        <f t="shared" ref="L11:L118" si="3">M11*(100%-$L$6)</f>
        <v>4197.95</v>
      </c>
      <c r="M11" s="720">
        <v>4197.95</v>
      </c>
      <c r="O11" s="641"/>
      <c r="P11" s="641"/>
    </row>
    <row r="12" spans="1:16" ht="14.1" customHeight="1">
      <c r="A12" s="1135"/>
      <c r="B12" s="1136"/>
      <c r="C12" s="1137"/>
      <c r="D12" s="1075"/>
      <c r="E12" s="51">
        <v>1000</v>
      </c>
      <c r="F12" s="13">
        <v>600</v>
      </c>
      <c r="G12" s="14">
        <v>100</v>
      </c>
      <c r="H12" s="96">
        <v>6</v>
      </c>
      <c r="I12" s="58">
        <f t="shared" si="0"/>
        <v>3.6</v>
      </c>
      <c r="J12" s="58">
        <f t="shared" si="1"/>
        <v>0.36</v>
      </c>
      <c r="K12" s="11">
        <f t="shared" si="2"/>
        <v>388.75599999999997</v>
      </c>
      <c r="L12" s="515">
        <f t="shared" si="3"/>
        <v>3887.56</v>
      </c>
      <c r="M12" s="720">
        <v>3887.56</v>
      </c>
      <c r="N12" s="644"/>
      <c r="O12" s="641"/>
      <c r="P12" s="641"/>
    </row>
    <row r="13" spans="1:16" ht="14.1" customHeight="1">
      <c r="A13" s="1135"/>
      <c r="B13" s="1136"/>
      <c r="C13" s="1137"/>
      <c r="D13" s="1075"/>
      <c r="E13" s="51">
        <v>1000</v>
      </c>
      <c r="F13" s="13">
        <v>600</v>
      </c>
      <c r="G13" s="97">
        <v>110</v>
      </c>
      <c r="H13" s="96">
        <v>5</v>
      </c>
      <c r="I13" s="58">
        <f t="shared" si="0"/>
        <v>3</v>
      </c>
      <c r="J13" s="58">
        <f t="shared" si="1"/>
        <v>0.33</v>
      </c>
      <c r="K13" s="11">
        <f t="shared" si="2"/>
        <v>414.66480000000001</v>
      </c>
      <c r="L13" s="515">
        <f t="shared" si="3"/>
        <v>3769.68</v>
      </c>
      <c r="M13" s="720">
        <v>3769.68</v>
      </c>
      <c r="O13" s="641"/>
      <c r="P13" s="641"/>
    </row>
    <row r="14" spans="1:16" ht="14.1" customHeight="1">
      <c r="A14" s="1135"/>
      <c r="B14" s="1136"/>
      <c r="C14" s="1137"/>
      <c r="D14" s="1075"/>
      <c r="E14" s="51">
        <v>1000</v>
      </c>
      <c r="F14" s="13">
        <v>600</v>
      </c>
      <c r="G14" s="97">
        <v>120</v>
      </c>
      <c r="H14" s="96">
        <v>5</v>
      </c>
      <c r="I14" s="58">
        <f t="shared" si="0"/>
        <v>3</v>
      </c>
      <c r="J14" s="58">
        <f t="shared" si="1"/>
        <v>0.36</v>
      </c>
      <c r="K14" s="11">
        <f t="shared" si="2"/>
        <v>440.08439999999996</v>
      </c>
      <c r="L14" s="515">
        <f t="shared" si="3"/>
        <v>3667.37</v>
      </c>
      <c r="M14" s="720">
        <v>3667.37</v>
      </c>
      <c r="O14" s="641"/>
      <c r="P14" s="641"/>
    </row>
    <row r="15" spans="1:16" ht="14.1" customHeight="1">
      <c r="A15" s="1135"/>
      <c r="B15" s="1136"/>
      <c r="C15" s="1137"/>
      <c r="D15" s="1075"/>
      <c r="E15" s="51">
        <v>1000</v>
      </c>
      <c r="F15" s="13">
        <v>600</v>
      </c>
      <c r="G15" s="97">
        <v>130</v>
      </c>
      <c r="H15" s="96">
        <v>4</v>
      </c>
      <c r="I15" s="58">
        <f t="shared" si="0"/>
        <v>2.4</v>
      </c>
      <c r="J15" s="58">
        <f t="shared" si="1"/>
        <v>0.312</v>
      </c>
      <c r="K15" s="11">
        <f t="shared" si="2"/>
        <v>466.15660000000003</v>
      </c>
      <c r="L15" s="515">
        <f t="shared" si="3"/>
        <v>3585.82</v>
      </c>
      <c r="M15" s="720">
        <v>3585.82</v>
      </c>
      <c r="O15" s="641"/>
      <c r="P15" s="641"/>
    </row>
    <row r="16" spans="1:16" ht="14.1" customHeight="1">
      <c r="A16" s="1135"/>
      <c r="B16" s="1136"/>
      <c r="C16" s="1137"/>
      <c r="D16" s="1075"/>
      <c r="E16" s="51">
        <v>1000</v>
      </c>
      <c r="F16" s="13">
        <v>600</v>
      </c>
      <c r="G16" s="97">
        <v>140</v>
      </c>
      <c r="H16" s="96">
        <v>4</v>
      </c>
      <c r="I16" s="58">
        <f t="shared" si="0"/>
        <v>2.4</v>
      </c>
      <c r="J16" s="58">
        <f t="shared" si="1"/>
        <v>0.33600000000000002</v>
      </c>
      <c r="K16" s="11">
        <f t="shared" si="2"/>
        <v>491.38600000000008</v>
      </c>
      <c r="L16" s="515">
        <f t="shared" si="3"/>
        <v>3509.9</v>
      </c>
      <c r="M16" s="720">
        <v>3509.9</v>
      </c>
      <c r="O16" s="641"/>
      <c r="P16" s="641"/>
    </row>
    <row r="17" spans="1:16" ht="14.1" customHeight="1">
      <c r="A17" s="1135"/>
      <c r="B17" s="1136"/>
      <c r="C17" s="1137"/>
      <c r="D17" s="1075"/>
      <c r="E17" s="51">
        <v>1000</v>
      </c>
      <c r="F17" s="13">
        <v>600</v>
      </c>
      <c r="G17" s="14">
        <v>150</v>
      </c>
      <c r="H17" s="96">
        <v>4</v>
      </c>
      <c r="I17" s="58">
        <f t="shared" si="0"/>
        <v>2.4</v>
      </c>
      <c r="J17" s="58">
        <f t="shared" si="1"/>
        <v>0.36</v>
      </c>
      <c r="K17" s="11">
        <f t="shared" si="2"/>
        <v>518.06700000000001</v>
      </c>
      <c r="L17" s="515">
        <f t="shared" si="3"/>
        <v>3453.78</v>
      </c>
      <c r="M17" s="720">
        <v>3453.78</v>
      </c>
      <c r="N17" s="644"/>
      <c r="O17" s="641"/>
      <c r="P17" s="641"/>
    </row>
    <row r="18" spans="1:16" ht="14.1" customHeight="1">
      <c r="A18" s="1135"/>
      <c r="B18" s="1136"/>
      <c r="C18" s="1137"/>
      <c r="D18" s="102" t="s">
        <v>53</v>
      </c>
      <c r="E18" s="51">
        <v>1000</v>
      </c>
      <c r="F18" s="13">
        <v>600</v>
      </c>
      <c r="G18" s="14">
        <v>160</v>
      </c>
      <c r="H18" s="96">
        <v>3</v>
      </c>
      <c r="I18" s="58">
        <f t="shared" si="0"/>
        <v>1.8</v>
      </c>
      <c r="J18" s="58">
        <f t="shared" si="1"/>
        <v>0.28799999999999998</v>
      </c>
      <c r="K18" s="11">
        <f t="shared" si="2"/>
        <v>544.48799999999994</v>
      </c>
      <c r="L18" s="515">
        <f t="shared" si="3"/>
        <v>3403.05</v>
      </c>
      <c r="M18" s="720">
        <v>3403.05</v>
      </c>
      <c r="O18" s="641"/>
      <c r="P18" s="641"/>
    </row>
    <row r="19" spans="1:16" ht="14.1" customHeight="1">
      <c r="A19" s="1135"/>
      <c r="B19" s="1136"/>
      <c r="C19" s="1137"/>
      <c r="D19" s="102"/>
      <c r="E19" s="51">
        <v>1000</v>
      </c>
      <c r="F19" s="13">
        <v>600</v>
      </c>
      <c r="G19" s="14">
        <v>170</v>
      </c>
      <c r="H19" s="96">
        <v>3</v>
      </c>
      <c r="I19" s="58">
        <f t="shared" si="0"/>
        <v>1.8</v>
      </c>
      <c r="J19" s="58">
        <f t="shared" si="1"/>
        <v>0.30599999999999999</v>
      </c>
      <c r="K19" s="11">
        <f t="shared" si="2"/>
        <v>571.78989999999999</v>
      </c>
      <c r="L19" s="515">
        <f t="shared" si="3"/>
        <v>3363.47</v>
      </c>
      <c r="M19" s="720">
        <v>3363.47</v>
      </c>
      <c r="O19" s="641"/>
      <c r="P19" s="641"/>
    </row>
    <row r="20" spans="1:16" ht="14.1" customHeight="1">
      <c r="A20" s="1135"/>
      <c r="B20" s="1136"/>
      <c r="C20" s="1137"/>
      <c r="D20" s="1075" t="s">
        <v>65</v>
      </c>
      <c r="E20" s="51">
        <v>1000</v>
      </c>
      <c r="F20" s="13">
        <v>600</v>
      </c>
      <c r="G20" s="97">
        <v>180</v>
      </c>
      <c r="H20" s="96">
        <v>3</v>
      </c>
      <c r="I20" s="58">
        <f t="shared" si="0"/>
        <v>1.8</v>
      </c>
      <c r="J20" s="58">
        <f t="shared" si="1"/>
        <v>0.32400000000000001</v>
      </c>
      <c r="K20" s="11">
        <f t="shared" si="2"/>
        <v>598.28039999999999</v>
      </c>
      <c r="L20" s="515">
        <f t="shared" si="3"/>
        <v>3323.78</v>
      </c>
      <c r="M20" s="720">
        <v>3323.78</v>
      </c>
      <c r="O20" s="641"/>
      <c r="P20" s="641"/>
    </row>
    <row r="21" spans="1:16" ht="14.1" customHeight="1">
      <c r="A21" s="1135"/>
      <c r="B21" s="1136"/>
      <c r="C21" s="1137"/>
      <c r="D21" s="1075"/>
      <c r="E21" s="51">
        <v>1000</v>
      </c>
      <c r="F21" s="13">
        <v>600</v>
      </c>
      <c r="G21" s="14">
        <v>190</v>
      </c>
      <c r="H21" s="96">
        <v>3</v>
      </c>
      <c r="I21" s="58">
        <f t="shared" si="0"/>
        <v>1.8</v>
      </c>
      <c r="J21" s="58">
        <f t="shared" si="1"/>
        <v>0.34200000000000003</v>
      </c>
      <c r="K21" s="11">
        <f t="shared" si="2"/>
        <v>625.88660000000004</v>
      </c>
      <c r="L21" s="515">
        <f t="shared" si="3"/>
        <v>3294.14</v>
      </c>
      <c r="M21" s="720">
        <v>3294.14</v>
      </c>
      <c r="O21" s="641"/>
      <c r="P21" s="641"/>
    </row>
    <row r="22" spans="1:16" ht="14.1" customHeight="1">
      <c r="A22" s="1135"/>
      <c r="B22" s="1136"/>
      <c r="C22" s="1137"/>
      <c r="D22" s="1075"/>
      <c r="E22" s="51">
        <v>1000</v>
      </c>
      <c r="F22" s="13">
        <v>600</v>
      </c>
      <c r="G22" s="14">
        <v>200</v>
      </c>
      <c r="H22" s="96">
        <v>3</v>
      </c>
      <c r="I22" s="58">
        <f t="shared" si="0"/>
        <v>1.8</v>
      </c>
      <c r="J22" s="58">
        <f t="shared" si="1"/>
        <v>0.36</v>
      </c>
      <c r="K22" s="11">
        <f t="shared" si="2"/>
        <v>652.21</v>
      </c>
      <c r="L22" s="515">
        <f t="shared" si="3"/>
        <v>3261.05</v>
      </c>
      <c r="M22" s="720">
        <v>3261.05</v>
      </c>
      <c r="O22" s="641"/>
      <c r="P22" s="641"/>
    </row>
    <row r="23" spans="1:16" ht="14.1" customHeight="1">
      <c r="A23" s="1135"/>
      <c r="B23" s="1136"/>
      <c r="C23" s="1137"/>
      <c r="D23" s="1075"/>
      <c r="E23" s="51">
        <v>1000</v>
      </c>
      <c r="F23" s="13">
        <v>600</v>
      </c>
      <c r="G23" s="14">
        <v>210</v>
      </c>
      <c r="H23" s="96">
        <v>3</v>
      </c>
      <c r="I23" s="58">
        <f t="shared" si="0"/>
        <v>1.8</v>
      </c>
      <c r="J23" s="58">
        <f t="shared" si="1"/>
        <v>0.378</v>
      </c>
      <c r="K23" s="11">
        <f t="shared" si="2"/>
        <v>684.82050000000004</v>
      </c>
      <c r="L23" s="515">
        <f t="shared" si="3"/>
        <v>3261.05</v>
      </c>
      <c r="M23" s="720">
        <v>3261.05</v>
      </c>
      <c r="O23" s="641"/>
      <c r="P23" s="641"/>
    </row>
    <row r="24" spans="1:16" ht="14.1" customHeight="1">
      <c r="A24" s="1135"/>
      <c r="B24" s="1136"/>
      <c r="C24" s="1137"/>
      <c r="D24" s="1075"/>
      <c r="E24" s="51">
        <v>1000</v>
      </c>
      <c r="F24" s="13">
        <v>600</v>
      </c>
      <c r="G24" s="14">
        <v>220</v>
      </c>
      <c r="H24" s="96">
        <v>2</v>
      </c>
      <c r="I24" s="58">
        <f t="shared" si="0"/>
        <v>1.2</v>
      </c>
      <c r="J24" s="58">
        <f t="shared" si="1"/>
        <v>0.26400000000000001</v>
      </c>
      <c r="K24" s="11">
        <f t="shared" si="2"/>
        <v>717.43100000000015</v>
      </c>
      <c r="L24" s="515">
        <f t="shared" si="3"/>
        <v>3261.05</v>
      </c>
      <c r="M24" s="720">
        <v>3261.05</v>
      </c>
      <c r="O24" s="641"/>
      <c r="P24" s="641"/>
    </row>
    <row r="25" spans="1:16" ht="14.1" customHeight="1">
      <c r="A25" s="1135"/>
      <c r="B25" s="1136"/>
      <c r="C25" s="1137"/>
      <c r="D25" s="1075"/>
      <c r="E25" s="51">
        <v>1000</v>
      </c>
      <c r="F25" s="13">
        <v>600</v>
      </c>
      <c r="G25" s="14">
        <v>230</v>
      </c>
      <c r="H25" s="96">
        <v>2</v>
      </c>
      <c r="I25" s="58">
        <f t="shared" si="0"/>
        <v>1.2</v>
      </c>
      <c r="J25" s="58">
        <f t="shared" si="1"/>
        <v>0.27600000000000002</v>
      </c>
      <c r="K25" s="11">
        <f t="shared" si="2"/>
        <v>750.04150000000016</v>
      </c>
      <c r="L25" s="515">
        <f t="shared" si="3"/>
        <v>3261.05</v>
      </c>
      <c r="M25" s="720">
        <v>3261.05</v>
      </c>
      <c r="O25" s="641"/>
      <c r="P25" s="641"/>
    </row>
    <row r="26" spans="1:16" ht="14.1" customHeight="1">
      <c r="A26" s="1135"/>
      <c r="B26" s="1136"/>
      <c r="C26" s="1137"/>
      <c r="E26" s="51">
        <v>1000</v>
      </c>
      <c r="F26" s="13">
        <v>600</v>
      </c>
      <c r="G26" s="14">
        <v>240</v>
      </c>
      <c r="H26" s="96">
        <v>2</v>
      </c>
      <c r="I26" s="58">
        <f t="shared" si="0"/>
        <v>1.2</v>
      </c>
      <c r="J26" s="58">
        <f t="shared" si="1"/>
        <v>0.28799999999999998</v>
      </c>
      <c r="K26" s="11">
        <f t="shared" si="2"/>
        <v>782.65200000000004</v>
      </c>
      <c r="L26" s="515">
        <f t="shared" si="3"/>
        <v>3261.05</v>
      </c>
      <c r="M26" s="720">
        <v>3261.05</v>
      </c>
      <c r="O26" s="641"/>
      <c r="P26" s="641"/>
    </row>
    <row r="27" spans="1:16" ht="14.1" customHeight="1">
      <c r="A27" s="1138"/>
      <c r="B27" s="1139"/>
      <c r="C27" s="1140"/>
      <c r="D27" s="25"/>
      <c r="E27" s="78">
        <v>1000</v>
      </c>
      <c r="F27" s="79">
        <v>600</v>
      </c>
      <c r="G27" s="67">
        <v>250</v>
      </c>
      <c r="H27" s="493">
        <v>2</v>
      </c>
      <c r="I27" s="82">
        <f t="shared" si="0"/>
        <v>1.2</v>
      </c>
      <c r="J27" s="82">
        <f t="shared" si="1"/>
        <v>0.3</v>
      </c>
      <c r="K27" s="71">
        <f t="shared" si="2"/>
        <v>815.26250000000005</v>
      </c>
      <c r="L27" s="627">
        <f t="shared" si="3"/>
        <v>3261.05</v>
      </c>
      <c r="M27" s="720">
        <v>3261.05</v>
      </c>
      <c r="N27" s="644"/>
      <c r="O27" s="641"/>
      <c r="P27" s="641"/>
    </row>
    <row r="28" spans="1:16" ht="14.1" customHeight="1">
      <c r="A28" s="1141" t="s">
        <v>418</v>
      </c>
      <c r="B28" s="1142"/>
      <c r="C28" s="1143"/>
      <c r="D28" s="1085" t="s">
        <v>52</v>
      </c>
      <c r="E28" s="504">
        <v>1000</v>
      </c>
      <c r="F28" s="505">
        <v>600</v>
      </c>
      <c r="G28" s="506">
        <v>100</v>
      </c>
      <c r="H28" s="507">
        <v>6</v>
      </c>
      <c r="I28" s="508">
        <f t="shared" ref="I28:I38" si="4">E28*F28*H28/1000000</f>
        <v>3.6</v>
      </c>
      <c r="J28" s="508">
        <f t="shared" ref="J28:J38" si="5">E28*F28*G28*H28/1000000000</f>
        <v>0.36</v>
      </c>
      <c r="K28" s="509">
        <f t="shared" ref="K28:K38" si="6">L28*J28/I28</f>
        <v>349.87599999999998</v>
      </c>
      <c r="L28" s="509">
        <f t="shared" ref="L28:L38" si="7">M28*(100%-$L$6)</f>
        <v>3498.76</v>
      </c>
      <c r="M28" s="515">
        <v>3498.76</v>
      </c>
      <c r="N28" s="644"/>
      <c r="O28" s="641"/>
      <c r="P28" s="641"/>
    </row>
    <row r="29" spans="1:16" ht="14.1" customHeight="1">
      <c r="A29" s="1141"/>
      <c r="B29" s="1142"/>
      <c r="C29" s="1143"/>
      <c r="D29" s="1147"/>
      <c r="E29" s="510">
        <v>1000</v>
      </c>
      <c r="F29" s="511">
        <v>600</v>
      </c>
      <c r="G29" s="512">
        <v>110</v>
      </c>
      <c r="H29" s="513">
        <v>5</v>
      </c>
      <c r="I29" s="514">
        <f t="shared" si="4"/>
        <v>3</v>
      </c>
      <c r="J29" s="514">
        <f t="shared" si="5"/>
        <v>0.33</v>
      </c>
      <c r="K29" s="515">
        <f t="shared" si="6"/>
        <v>373.2047</v>
      </c>
      <c r="L29" s="515">
        <f t="shared" si="7"/>
        <v>3392.77</v>
      </c>
      <c r="M29" s="515">
        <v>3392.77</v>
      </c>
      <c r="O29" s="641"/>
      <c r="P29" s="641"/>
    </row>
    <row r="30" spans="1:16" ht="14.1" customHeight="1">
      <c r="A30" s="1141"/>
      <c r="B30" s="1142"/>
      <c r="C30" s="1143"/>
      <c r="D30" s="1147"/>
      <c r="E30" s="510">
        <v>1000</v>
      </c>
      <c r="F30" s="511">
        <v>600</v>
      </c>
      <c r="G30" s="512">
        <v>120</v>
      </c>
      <c r="H30" s="513">
        <v>5</v>
      </c>
      <c r="I30" s="514">
        <f t="shared" si="4"/>
        <v>3</v>
      </c>
      <c r="J30" s="514">
        <f t="shared" si="5"/>
        <v>0.36</v>
      </c>
      <c r="K30" s="515">
        <f t="shared" si="6"/>
        <v>396.07559999999995</v>
      </c>
      <c r="L30" s="515">
        <f t="shared" si="7"/>
        <v>3300.63</v>
      </c>
      <c r="M30" s="515">
        <v>3300.63</v>
      </c>
      <c r="O30" s="641"/>
      <c r="P30" s="641"/>
    </row>
    <row r="31" spans="1:16" ht="14.1" customHeight="1">
      <c r="A31" s="1141"/>
      <c r="B31" s="1142"/>
      <c r="C31" s="1143"/>
      <c r="D31" s="1147"/>
      <c r="E31" s="510">
        <v>1000</v>
      </c>
      <c r="F31" s="511">
        <v>600</v>
      </c>
      <c r="G31" s="512">
        <v>130</v>
      </c>
      <c r="H31" s="513">
        <v>4</v>
      </c>
      <c r="I31" s="514">
        <f t="shared" si="4"/>
        <v>2.4</v>
      </c>
      <c r="J31" s="514">
        <f t="shared" si="5"/>
        <v>0.312</v>
      </c>
      <c r="K31" s="515">
        <f t="shared" si="6"/>
        <v>419.54900000000004</v>
      </c>
      <c r="L31" s="515">
        <f t="shared" si="7"/>
        <v>3227.3</v>
      </c>
      <c r="M31" s="515">
        <v>3227.3</v>
      </c>
      <c r="O31" s="641"/>
      <c r="P31" s="641"/>
    </row>
    <row r="32" spans="1:16" ht="14.1" customHeight="1">
      <c r="A32" s="1141"/>
      <c r="B32" s="1142"/>
      <c r="C32" s="1143"/>
      <c r="D32" s="1147"/>
      <c r="E32" s="510">
        <v>1000</v>
      </c>
      <c r="F32" s="511">
        <v>600</v>
      </c>
      <c r="G32" s="512">
        <v>140</v>
      </c>
      <c r="H32" s="513">
        <v>4</v>
      </c>
      <c r="I32" s="514">
        <f t="shared" si="4"/>
        <v>2.4</v>
      </c>
      <c r="J32" s="514">
        <f t="shared" si="5"/>
        <v>0.33600000000000002</v>
      </c>
      <c r="K32" s="515">
        <f t="shared" si="6"/>
        <v>442.25440000000003</v>
      </c>
      <c r="L32" s="515">
        <f t="shared" si="7"/>
        <v>3158.96</v>
      </c>
      <c r="M32" s="515">
        <v>3158.96</v>
      </c>
      <c r="N32" s="644"/>
      <c r="O32" s="641"/>
      <c r="P32" s="641"/>
    </row>
    <row r="33" spans="1:16" ht="14.1" customHeight="1">
      <c r="A33" s="1141"/>
      <c r="B33" s="1142"/>
      <c r="C33" s="1143"/>
      <c r="D33" s="1147"/>
      <c r="E33" s="510">
        <v>1000</v>
      </c>
      <c r="F33" s="511">
        <v>600</v>
      </c>
      <c r="G33" s="516">
        <v>150</v>
      </c>
      <c r="H33" s="513">
        <v>4</v>
      </c>
      <c r="I33" s="514">
        <f t="shared" si="4"/>
        <v>2.4</v>
      </c>
      <c r="J33" s="514">
        <f t="shared" si="5"/>
        <v>0.36</v>
      </c>
      <c r="K33" s="515">
        <f t="shared" si="6"/>
        <v>466.25100000000003</v>
      </c>
      <c r="L33" s="515">
        <f t="shared" si="7"/>
        <v>3108.34</v>
      </c>
      <c r="M33" s="515">
        <v>3108.34</v>
      </c>
      <c r="N33" s="644"/>
      <c r="O33" s="641"/>
      <c r="P33" s="641"/>
    </row>
    <row r="34" spans="1:16" ht="14.1" customHeight="1">
      <c r="A34" s="1141"/>
      <c r="B34" s="1142"/>
      <c r="C34" s="1143"/>
      <c r="D34" s="1147"/>
      <c r="E34" s="510">
        <v>1000</v>
      </c>
      <c r="F34" s="511">
        <v>600</v>
      </c>
      <c r="G34" s="516">
        <v>160</v>
      </c>
      <c r="H34" s="513">
        <v>3</v>
      </c>
      <c r="I34" s="514">
        <f t="shared" si="4"/>
        <v>1.8</v>
      </c>
      <c r="J34" s="514">
        <f t="shared" si="5"/>
        <v>0.28799999999999998</v>
      </c>
      <c r="K34" s="515">
        <f t="shared" si="6"/>
        <v>490.04959999999994</v>
      </c>
      <c r="L34" s="515">
        <f t="shared" si="7"/>
        <v>3062.81</v>
      </c>
      <c r="M34" s="515">
        <v>3062.81</v>
      </c>
      <c r="O34" s="641"/>
      <c r="P34" s="641"/>
    </row>
    <row r="35" spans="1:16" ht="14.1" customHeight="1">
      <c r="A35" s="1141"/>
      <c r="B35" s="1142"/>
      <c r="C35" s="1143"/>
      <c r="D35" s="517" t="s">
        <v>419</v>
      </c>
      <c r="E35" s="510">
        <v>1000</v>
      </c>
      <c r="F35" s="511">
        <v>600</v>
      </c>
      <c r="G35" s="516">
        <v>170</v>
      </c>
      <c r="H35" s="513">
        <v>3</v>
      </c>
      <c r="I35" s="514">
        <f t="shared" si="4"/>
        <v>1.8</v>
      </c>
      <c r="J35" s="514">
        <f t="shared" si="5"/>
        <v>0.30599999999999999</v>
      </c>
      <c r="K35" s="515">
        <f t="shared" si="6"/>
        <v>514.61040000000003</v>
      </c>
      <c r="L35" s="515">
        <f t="shared" si="7"/>
        <v>3027.12</v>
      </c>
      <c r="M35" s="515">
        <v>3027.12</v>
      </c>
      <c r="O35" s="641"/>
      <c r="P35" s="641"/>
    </row>
    <row r="36" spans="1:16" ht="14.1" customHeight="1">
      <c r="A36" s="1141"/>
      <c r="B36" s="1142"/>
      <c r="C36" s="1143"/>
      <c r="D36" s="518"/>
      <c r="E36" s="510">
        <v>1000</v>
      </c>
      <c r="F36" s="511">
        <v>600</v>
      </c>
      <c r="G36" s="512">
        <v>180</v>
      </c>
      <c r="H36" s="513">
        <v>3</v>
      </c>
      <c r="I36" s="514">
        <f t="shared" si="4"/>
        <v>1.8</v>
      </c>
      <c r="J36" s="514">
        <f t="shared" si="5"/>
        <v>0.32400000000000001</v>
      </c>
      <c r="K36" s="515">
        <f t="shared" si="6"/>
        <v>538.45740000000001</v>
      </c>
      <c r="L36" s="515">
        <f t="shared" si="7"/>
        <v>2991.43</v>
      </c>
      <c r="M36" s="515">
        <v>2991.43</v>
      </c>
      <c r="O36" s="641"/>
      <c r="P36" s="641"/>
    </row>
    <row r="37" spans="1:16" ht="14.1" customHeight="1">
      <c r="A37" s="1141"/>
      <c r="B37" s="1142"/>
      <c r="C37" s="1143"/>
      <c r="D37" s="1147" t="s">
        <v>60</v>
      </c>
      <c r="E37" s="510">
        <v>1000</v>
      </c>
      <c r="F37" s="511">
        <v>600</v>
      </c>
      <c r="G37" s="516">
        <v>190</v>
      </c>
      <c r="H37" s="513">
        <v>3</v>
      </c>
      <c r="I37" s="514">
        <f t="shared" si="4"/>
        <v>1.8</v>
      </c>
      <c r="J37" s="514">
        <f t="shared" si="5"/>
        <v>0.34200000000000003</v>
      </c>
      <c r="K37" s="515">
        <f t="shared" si="6"/>
        <v>563.29679999999996</v>
      </c>
      <c r="L37" s="515">
        <f t="shared" si="7"/>
        <v>2964.72</v>
      </c>
      <c r="M37" s="515">
        <v>2964.72</v>
      </c>
      <c r="O37" s="641"/>
      <c r="P37" s="641"/>
    </row>
    <row r="38" spans="1:16" ht="14.1" customHeight="1">
      <c r="A38" s="1144"/>
      <c r="B38" s="1145"/>
      <c r="C38" s="1146"/>
      <c r="D38" s="1086"/>
      <c r="E38" s="510">
        <v>1000</v>
      </c>
      <c r="F38" s="511">
        <v>600</v>
      </c>
      <c r="G38" s="516">
        <v>200</v>
      </c>
      <c r="H38" s="513">
        <v>3</v>
      </c>
      <c r="I38" s="514">
        <f t="shared" si="4"/>
        <v>1.8</v>
      </c>
      <c r="J38" s="514">
        <f t="shared" si="5"/>
        <v>0.36</v>
      </c>
      <c r="K38" s="515">
        <f t="shared" si="6"/>
        <v>586.99399999999991</v>
      </c>
      <c r="L38" s="515">
        <f t="shared" si="7"/>
        <v>2934.97</v>
      </c>
      <c r="M38" s="515">
        <v>2934.97</v>
      </c>
      <c r="N38" s="644"/>
      <c r="O38" s="641"/>
      <c r="P38" s="641"/>
    </row>
    <row r="39" spans="1:16" ht="14.1" customHeight="1">
      <c r="A39" s="1053" t="s">
        <v>14</v>
      </c>
      <c r="B39" s="1054"/>
      <c r="C39" s="1055"/>
      <c r="D39" s="1074" t="s">
        <v>54</v>
      </c>
      <c r="E39" s="53">
        <v>1000</v>
      </c>
      <c r="F39" s="54">
        <v>600</v>
      </c>
      <c r="G39" s="84">
        <v>30</v>
      </c>
      <c r="H39" s="56">
        <v>8</v>
      </c>
      <c r="I39" s="57">
        <f t="shared" si="0"/>
        <v>4.8</v>
      </c>
      <c r="J39" s="57">
        <f t="shared" si="1"/>
        <v>0.14399999999999999</v>
      </c>
      <c r="K39" s="524">
        <f t="shared" ref="K39:K55" si="8">L39/1000*G39</f>
        <v>145.49849999999998</v>
      </c>
      <c r="L39" s="524">
        <f>M39*(100%-$L$6)</f>
        <v>4849.95</v>
      </c>
      <c r="M39" s="713">
        <v>4849.95</v>
      </c>
      <c r="O39" s="641"/>
      <c r="P39" s="641"/>
    </row>
    <row r="40" spans="1:16" ht="14.1" customHeight="1">
      <c r="A40" s="1069"/>
      <c r="B40" s="1084"/>
      <c r="C40" s="1090"/>
      <c r="D40" s="1075"/>
      <c r="E40" s="59">
        <v>1000</v>
      </c>
      <c r="F40" s="60">
        <v>600</v>
      </c>
      <c r="G40" s="61">
        <v>40</v>
      </c>
      <c r="H40" s="62">
        <v>8</v>
      </c>
      <c r="I40" s="63">
        <f t="shared" si="0"/>
        <v>4.8</v>
      </c>
      <c r="J40" s="63">
        <f t="shared" si="1"/>
        <v>0.192</v>
      </c>
      <c r="K40" s="85">
        <f t="shared" si="8"/>
        <v>184.74360000000001</v>
      </c>
      <c r="L40" s="509">
        <f t="shared" si="3"/>
        <v>4618.59</v>
      </c>
      <c r="M40" s="720">
        <v>4618.59</v>
      </c>
      <c r="O40" s="641"/>
      <c r="P40" s="641"/>
    </row>
    <row r="41" spans="1:16" ht="14.1" customHeight="1">
      <c r="A41" s="1069"/>
      <c r="B41" s="1084"/>
      <c r="C41" s="1090"/>
      <c r="D41" s="1075"/>
      <c r="E41" s="59">
        <v>1000</v>
      </c>
      <c r="F41" s="60">
        <v>600</v>
      </c>
      <c r="G41" s="61">
        <v>50</v>
      </c>
      <c r="H41" s="62">
        <v>6</v>
      </c>
      <c r="I41" s="63">
        <f t="shared" si="0"/>
        <v>3.6</v>
      </c>
      <c r="J41" s="63">
        <f t="shared" si="1"/>
        <v>0.18</v>
      </c>
      <c r="K41" s="85">
        <f t="shared" si="8"/>
        <v>230.92950000000002</v>
      </c>
      <c r="L41" s="509">
        <f t="shared" si="3"/>
        <v>4618.59</v>
      </c>
      <c r="M41" s="720">
        <v>4618.59</v>
      </c>
      <c r="N41" s="644"/>
      <c r="O41" s="641"/>
      <c r="P41" s="641"/>
    </row>
    <row r="42" spans="1:16" ht="14.1" customHeight="1">
      <c r="A42" s="1069"/>
      <c r="B42" s="1084"/>
      <c r="C42" s="1090"/>
      <c r="D42" s="1075"/>
      <c r="E42" s="59">
        <v>1000</v>
      </c>
      <c r="F42" s="60">
        <v>600</v>
      </c>
      <c r="G42" s="61">
        <v>60</v>
      </c>
      <c r="H42" s="62">
        <v>6</v>
      </c>
      <c r="I42" s="63">
        <f t="shared" si="0"/>
        <v>3.6</v>
      </c>
      <c r="J42" s="63">
        <f t="shared" si="1"/>
        <v>0.216</v>
      </c>
      <c r="K42" s="98">
        <f t="shared" si="8"/>
        <v>277.11540000000002</v>
      </c>
      <c r="L42" s="509">
        <f t="shared" si="3"/>
        <v>4618.59</v>
      </c>
      <c r="M42" s="720">
        <v>4618.59</v>
      </c>
      <c r="O42" s="641"/>
      <c r="P42" s="641"/>
    </row>
    <row r="43" spans="1:16" ht="14.1" customHeight="1">
      <c r="A43" s="1069"/>
      <c r="B43" s="1084"/>
      <c r="C43" s="1090"/>
      <c r="D43" s="102"/>
      <c r="E43" s="59">
        <v>1000</v>
      </c>
      <c r="F43" s="60">
        <v>600</v>
      </c>
      <c r="G43" s="61">
        <v>70</v>
      </c>
      <c r="H43" s="62">
        <v>4</v>
      </c>
      <c r="I43" s="63">
        <f t="shared" si="0"/>
        <v>2.4</v>
      </c>
      <c r="J43" s="63">
        <f t="shared" si="1"/>
        <v>0.16800000000000001</v>
      </c>
      <c r="K43" s="98">
        <f t="shared" si="8"/>
        <v>323.30130000000003</v>
      </c>
      <c r="L43" s="509">
        <f t="shared" si="3"/>
        <v>4618.59</v>
      </c>
      <c r="M43" s="720">
        <v>4618.59</v>
      </c>
      <c r="O43" s="641"/>
      <c r="P43" s="641"/>
    </row>
    <row r="44" spans="1:16" ht="14.1" customHeight="1">
      <c r="A44" s="1069"/>
      <c r="B44" s="1084"/>
      <c r="C44" s="1090"/>
      <c r="D44" s="1075" t="s">
        <v>98</v>
      </c>
      <c r="E44" s="59">
        <v>1000</v>
      </c>
      <c r="F44" s="60">
        <v>600</v>
      </c>
      <c r="G44" s="61">
        <v>80</v>
      </c>
      <c r="H44" s="62">
        <v>4</v>
      </c>
      <c r="I44" s="63">
        <f t="shared" si="0"/>
        <v>2.4</v>
      </c>
      <c r="J44" s="63">
        <f t="shared" si="1"/>
        <v>0.192</v>
      </c>
      <c r="K44" s="98">
        <f t="shared" si="8"/>
        <v>369.48720000000003</v>
      </c>
      <c r="L44" s="509">
        <f t="shared" si="3"/>
        <v>4618.59</v>
      </c>
      <c r="M44" s="720">
        <v>4618.59</v>
      </c>
      <c r="O44" s="641"/>
      <c r="P44" s="641"/>
    </row>
    <row r="45" spans="1:16" ht="14.1" customHeight="1">
      <c r="A45" s="1069"/>
      <c r="B45" s="1084"/>
      <c r="C45" s="1090"/>
      <c r="D45" s="1075"/>
      <c r="E45" s="59">
        <v>1000</v>
      </c>
      <c r="F45" s="60">
        <v>600</v>
      </c>
      <c r="G45" s="61">
        <v>90</v>
      </c>
      <c r="H45" s="62">
        <v>4</v>
      </c>
      <c r="I45" s="63">
        <f t="shared" si="0"/>
        <v>2.4</v>
      </c>
      <c r="J45" s="63">
        <f t="shared" si="1"/>
        <v>0.216</v>
      </c>
      <c r="K45" s="98">
        <f t="shared" si="8"/>
        <v>415.67310000000003</v>
      </c>
      <c r="L45" s="509">
        <f t="shared" si="3"/>
        <v>4618.59</v>
      </c>
      <c r="M45" s="720">
        <v>4618.59</v>
      </c>
      <c r="O45" s="641"/>
      <c r="P45" s="641"/>
    </row>
    <row r="46" spans="1:16" ht="14.1" customHeight="1">
      <c r="A46" s="1069"/>
      <c r="B46" s="1084"/>
      <c r="C46" s="1090"/>
      <c r="D46" s="175"/>
      <c r="E46" s="59">
        <v>1000</v>
      </c>
      <c r="F46" s="60">
        <v>600</v>
      </c>
      <c r="G46" s="61">
        <v>100</v>
      </c>
      <c r="H46" s="62">
        <v>3</v>
      </c>
      <c r="I46" s="63">
        <f t="shared" si="0"/>
        <v>1.8</v>
      </c>
      <c r="J46" s="63">
        <f t="shared" si="1"/>
        <v>0.18</v>
      </c>
      <c r="K46" s="64">
        <f t="shared" si="8"/>
        <v>461.85900000000004</v>
      </c>
      <c r="L46" s="515">
        <f t="shared" si="3"/>
        <v>4618.59</v>
      </c>
      <c r="M46" s="720">
        <v>4618.59</v>
      </c>
      <c r="N46" s="644"/>
      <c r="O46" s="641"/>
      <c r="P46" s="641"/>
    </row>
    <row r="47" spans="1:16" ht="14.1" customHeight="1">
      <c r="A47" s="1069"/>
      <c r="B47" s="1084"/>
      <c r="C47" s="1090"/>
      <c r="D47" s="1147" t="s">
        <v>529</v>
      </c>
      <c r="E47" s="59">
        <v>1000</v>
      </c>
      <c r="F47" s="60">
        <v>600</v>
      </c>
      <c r="G47" s="61">
        <v>110</v>
      </c>
      <c r="H47" s="62">
        <v>3</v>
      </c>
      <c r="I47" s="63">
        <f t="shared" si="0"/>
        <v>1.8</v>
      </c>
      <c r="J47" s="63">
        <f t="shared" si="1"/>
        <v>0.19800000000000001</v>
      </c>
      <c r="K47" s="64">
        <f t="shared" si="8"/>
        <v>508.04490000000004</v>
      </c>
      <c r="L47" s="515">
        <f t="shared" si="3"/>
        <v>4618.59</v>
      </c>
      <c r="M47" s="720">
        <v>4618.59</v>
      </c>
      <c r="O47" s="641"/>
      <c r="P47" s="641"/>
    </row>
    <row r="48" spans="1:16" ht="14.1" customHeight="1">
      <c r="A48" s="1069"/>
      <c r="B48" s="1084"/>
      <c r="C48" s="1090"/>
      <c r="D48" s="1147"/>
      <c r="E48" s="59">
        <v>1000</v>
      </c>
      <c r="F48" s="60">
        <v>600</v>
      </c>
      <c r="G48" s="61">
        <v>120</v>
      </c>
      <c r="H48" s="62">
        <v>3</v>
      </c>
      <c r="I48" s="63">
        <f t="shared" si="0"/>
        <v>1.8</v>
      </c>
      <c r="J48" s="63">
        <f t="shared" si="1"/>
        <v>0.216</v>
      </c>
      <c r="K48" s="64">
        <f t="shared" si="8"/>
        <v>554.23080000000004</v>
      </c>
      <c r="L48" s="515">
        <f t="shared" si="3"/>
        <v>4618.59</v>
      </c>
      <c r="M48" s="720">
        <v>4618.59</v>
      </c>
      <c r="N48" s="644"/>
      <c r="O48" s="641"/>
      <c r="P48" s="641"/>
    </row>
    <row r="49" spans="1:16" ht="14.1" customHeight="1">
      <c r="A49" s="1069"/>
      <c r="B49" s="1084"/>
      <c r="C49" s="1090"/>
      <c r="D49" s="1147"/>
      <c r="E49" s="59">
        <v>1000</v>
      </c>
      <c r="F49" s="60">
        <v>600</v>
      </c>
      <c r="G49" s="61">
        <v>130</v>
      </c>
      <c r="H49" s="62">
        <v>2</v>
      </c>
      <c r="I49" s="63">
        <f t="shared" si="0"/>
        <v>1.2</v>
      </c>
      <c r="J49" s="63">
        <f t="shared" si="1"/>
        <v>0.156</v>
      </c>
      <c r="K49" s="64">
        <f t="shared" si="8"/>
        <v>600.41669999999999</v>
      </c>
      <c r="L49" s="515">
        <f t="shared" si="3"/>
        <v>4618.59</v>
      </c>
      <c r="M49" s="720">
        <v>4618.59</v>
      </c>
      <c r="O49" s="641"/>
      <c r="P49" s="641"/>
    </row>
    <row r="50" spans="1:16" ht="14.1" customHeight="1">
      <c r="A50" s="1069"/>
      <c r="B50" s="1084"/>
      <c r="C50" s="1090"/>
      <c r="D50" s="1147"/>
      <c r="E50" s="59">
        <v>1000</v>
      </c>
      <c r="F50" s="60">
        <v>600</v>
      </c>
      <c r="G50" s="61">
        <v>140</v>
      </c>
      <c r="H50" s="62">
        <v>2</v>
      </c>
      <c r="I50" s="63">
        <f t="shared" si="0"/>
        <v>1.2</v>
      </c>
      <c r="J50" s="63">
        <f t="shared" si="1"/>
        <v>0.16800000000000001</v>
      </c>
      <c r="K50" s="64">
        <f t="shared" si="8"/>
        <v>646.60260000000005</v>
      </c>
      <c r="L50" s="515">
        <f t="shared" si="3"/>
        <v>4618.59</v>
      </c>
      <c r="M50" s="720">
        <v>4618.59</v>
      </c>
      <c r="O50" s="641"/>
      <c r="P50" s="641"/>
    </row>
    <row r="51" spans="1:16" ht="14.1" customHeight="1">
      <c r="A51" s="1069"/>
      <c r="B51" s="1084"/>
      <c r="C51" s="1090"/>
      <c r="D51" s="1147"/>
      <c r="E51" s="51">
        <v>1000</v>
      </c>
      <c r="F51" s="13">
        <v>600</v>
      </c>
      <c r="G51" s="61">
        <v>150</v>
      </c>
      <c r="H51" s="15">
        <v>2</v>
      </c>
      <c r="I51" s="58">
        <f t="shared" si="0"/>
        <v>1.2</v>
      </c>
      <c r="J51" s="58">
        <f t="shared" si="1"/>
        <v>0.18</v>
      </c>
      <c r="K51" s="11">
        <f t="shared" si="8"/>
        <v>692.7885</v>
      </c>
      <c r="L51" s="515">
        <f t="shared" si="3"/>
        <v>4618.59</v>
      </c>
      <c r="M51" s="720">
        <v>4618.59</v>
      </c>
      <c r="N51" s="644"/>
      <c r="O51" s="641"/>
      <c r="P51" s="641"/>
    </row>
    <row r="52" spans="1:16" ht="14.1" customHeight="1">
      <c r="A52" s="1069"/>
      <c r="B52" s="1084"/>
      <c r="C52" s="1090"/>
      <c r="D52" s="102"/>
      <c r="E52" s="73">
        <v>1000</v>
      </c>
      <c r="F52" s="74">
        <v>600</v>
      </c>
      <c r="G52" s="61">
        <v>160</v>
      </c>
      <c r="H52" s="76">
        <v>2</v>
      </c>
      <c r="I52" s="77">
        <f t="shared" si="0"/>
        <v>1.2</v>
      </c>
      <c r="J52" s="77">
        <f t="shared" si="1"/>
        <v>0.192</v>
      </c>
      <c r="K52" s="99">
        <f t="shared" si="8"/>
        <v>738.97440000000006</v>
      </c>
      <c r="L52" s="628">
        <f t="shared" si="3"/>
        <v>4618.59</v>
      </c>
      <c r="M52" s="720">
        <v>4618.59</v>
      </c>
      <c r="O52" s="641"/>
      <c r="P52" s="641"/>
    </row>
    <row r="53" spans="1:16" ht="14.1" customHeight="1">
      <c r="A53" s="1069"/>
      <c r="B53" s="1084"/>
      <c r="C53" s="1090"/>
      <c r="D53" s="102"/>
      <c r="E53" s="73">
        <v>1000</v>
      </c>
      <c r="F53" s="74">
        <v>600</v>
      </c>
      <c r="G53" s="61">
        <v>170</v>
      </c>
      <c r="H53" s="76">
        <v>2</v>
      </c>
      <c r="I53" s="77">
        <f t="shared" ref="I53:I89" si="9">E53*F53*H53/1000000</f>
        <v>1.2</v>
      </c>
      <c r="J53" s="77">
        <f t="shared" ref="J53:J89" si="10">E53*F53*G53*H53/1000000000</f>
        <v>0.20399999999999999</v>
      </c>
      <c r="K53" s="99">
        <f t="shared" si="8"/>
        <v>785.16030000000001</v>
      </c>
      <c r="L53" s="628">
        <f t="shared" si="3"/>
        <v>4618.59</v>
      </c>
      <c r="M53" s="720">
        <v>4618.59</v>
      </c>
      <c r="O53" s="641"/>
      <c r="P53" s="641"/>
    </row>
    <row r="54" spans="1:16" ht="14.1" customHeight="1">
      <c r="A54" s="1069"/>
      <c r="B54" s="1084"/>
      <c r="C54" s="1090"/>
      <c r="D54" s="102"/>
      <c r="E54" s="73">
        <v>1000</v>
      </c>
      <c r="F54" s="74">
        <v>600</v>
      </c>
      <c r="G54" s="61">
        <v>180</v>
      </c>
      <c r="H54" s="76">
        <v>2</v>
      </c>
      <c r="I54" s="77">
        <f t="shared" si="9"/>
        <v>1.2</v>
      </c>
      <c r="J54" s="77">
        <f t="shared" si="10"/>
        <v>0.216</v>
      </c>
      <c r="K54" s="99">
        <f t="shared" si="8"/>
        <v>831.34620000000007</v>
      </c>
      <c r="L54" s="628">
        <f t="shared" si="3"/>
        <v>4618.59</v>
      </c>
      <c r="M54" s="720">
        <v>4618.59</v>
      </c>
      <c r="O54" s="641"/>
      <c r="P54" s="641"/>
    </row>
    <row r="55" spans="1:16" ht="14.1" customHeight="1">
      <c r="A55" s="1069"/>
      <c r="B55" s="1084"/>
      <c r="C55" s="1090"/>
      <c r="D55" s="102"/>
      <c r="E55" s="73">
        <v>1000</v>
      </c>
      <c r="F55" s="74">
        <v>600</v>
      </c>
      <c r="G55" s="61">
        <v>190</v>
      </c>
      <c r="H55" s="76">
        <v>2</v>
      </c>
      <c r="I55" s="77">
        <f t="shared" si="9"/>
        <v>1.2</v>
      </c>
      <c r="J55" s="77">
        <f t="shared" si="10"/>
        <v>0.22800000000000001</v>
      </c>
      <c r="K55" s="99">
        <f t="shared" si="8"/>
        <v>877.53210000000001</v>
      </c>
      <c r="L55" s="628">
        <f t="shared" si="3"/>
        <v>4618.59</v>
      </c>
      <c r="M55" s="720">
        <v>4618.59</v>
      </c>
      <c r="O55" s="641"/>
      <c r="P55" s="641"/>
    </row>
    <row r="56" spans="1:16" ht="14.1" customHeight="1">
      <c r="A56" s="1056"/>
      <c r="B56" s="1057"/>
      <c r="C56" s="1058"/>
      <c r="D56" s="24"/>
      <c r="E56" s="78">
        <v>1000</v>
      </c>
      <c r="F56" s="79">
        <v>600</v>
      </c>
      <c r="G56" s="67">
        <v>200</v>
      </c>
      <c r="H56" s="81">
        <v>2</v>
      </c>
      <c r="I56" s="82">
        <f t="shared" si="9"/>
        <v>1.2</v>
      </c>
      <c r="J56" s="82">
        <f t="shared" si="10"/>
        <v>0.24</v>
      </c>
      <c r="K56" s="71">
        <f>L56/1000*G56</f>
        <v>923.71800000000007</v>
      </c>
      <c r="L56" s="627">
        <f t="shared" si="3"/>
        <v>4618.59</v>
      </c>
      <c r="M56" s="733">
        <v>4618.59</v>
      </c>
      <c r="O56" s="641"/>
      <c r="P56" s="641"/>
    </row>
    <row r="57" spans="1:16" ht="14.1" customHeight="1">
      <c r="A57" s="1053" t="s">
        <v>48</v>
      </c>
      <c r="B57" s="1113"/>
      <c r="C57" s="1114"/>
      <c r="D57" s="1074" t="s">
        <v>71</v>
      </c>
      <c r="E57" s="53">
        <v>1000</v>
      </c>
      <c r="F57" s="54">
        <v>600</v>
      </c>
      <c r="G57" s="55">
        <v>50</v>
      </c>
      <c r="H57" s="56">
        <v>10</v>
      </c>
      <c r="I57" s="57">
        <f t="shared" si="9"/>
        <v>6</v>
      </c>
      <c r="J57" s="57">
        <f t="shared" si="10"/>
        <v>0.3</v>
      </c>
      <c r="K57" s="50">
        <f t="shared" ref="K57:K72" si="11">L57*J57/I57</f>
        <v>134.923</v>
      </c>
      <c r="L57" s="524">
        <f t="shared" si="3"/>
        <v>2698.46</v>
      </c>
      <c r="M57" s="735">
        <v>2698.46</v>
      </c>
      <c r="N57" s="644"/>
      <c r="O57" s="641"/>
      <c r="P57" s="641"/>
    </row>
    <row r="58" spans="1:16" ht="14.1" customHeight="1">
      <c r="A58" s="1069"/>
      <c r="B58" s="1115"/>
      <c r="C58" s="1116"/>
      <c r="D58" s="1075"/>
      <c r="E58" s="59">
        <v>1000</v>
      </c>
      <c r="F58" s="60">
        <v>600</v>
      </c>
      <c r="G58" s="61">
        <v>60</v>
      </c>
      <c r="H58" s="76">
        <v>8</v>
      </c>
      <c r="I58" s="63">
        <f t="shared" si="9"/>
        <v>4.8</v>
      </c>
      <c r="J58" s="63">
        <f t="shared" si="10"/>
        <v>0.28799999999999998</v>
      </c>
      <c r="K58" s="64">
        <f t="shared" si="11"/>
        <v>161.9076</v>
      </c>
      <c r="L58" s="515">
        <f t="shared" si="3"/>
        <v>2698.46</v>
      </c>
      <c r="M58" s="720">
        <v>2698.46</v>
      </c>
      <c r="O58" s="641"/>
      <c r="P58" s="641"/>
    </row>
    <row r="59" spans="1:16" ht="14.1" customHeight="1">
      <c r="A59" s="1117"/>
      <c r="B59" s="1115"/>
      <c r="C59" s="1116"/>
      <c r="D59" s="1075"/>
      <c r="E59" s="51">
        <v>1000</v>
      </c>
      <c r="F59" s="13">
        <v>600</v>
      </c>
      <c r="G59" s="61">
        <v>70</v>
      </c>
      <c r="H59" s="15">
        <v>8</v>
      </c>
      <c r="I59" s="58">
        <f t="shared" si="9"/>
        <v>4.8</v>
      </c>
      <c r="J59" s="58">
        <f t="shared" si="10"/>
        <v>0.33600000000000002</v>
      </c>
      <c r="K59" s="11">
        <f t="shared" si="11"/>
        <v>188.89220000000003</v>
      </c>
      <c r="L59" s="515">
        <f t="shared" si="3"/>
        <v>2698.46</v>
      </c>
      <c r="M59" s="720">
        <v>2698.46</v>
      </c>
      <c r="O59" s="641"/>
      <c r="P59" s="641"/>
    </row>
    <row r="60" spans="1:16" ht="14.1" customHeight="1">
      <c r="A60" s="1117"/>
      <c r="B60" s="1115"/>
      <c r="C60" s="1116"/>
      <c r="D60" s="152"/>
      <c r="E60" s="59">
        <v>1000</v>
      </c>
      <c r="F60" s="60">
        <v>600</v>
      </c>
      <c r="G60" s="61">
        <v>80</v>
      </c>
      <c r="H60" s="62">
        <v>6</v>
      </c>
      <c r="I60" s="63">
        <f t="shared" si="9"/>
        <v>3.6</v>
      </c>
      <c r="J60" s="63">
        <f t="shared" si="10"/>
        <v>0.28799999999999998</v>
      </c>
      <c r="K60" s="64">
        <f t="shared" si="11"/>
        <v>215.8768</v>
      </c>
      <c r="L60" s="515">
        <f t="shared" si="3"/>
        <v>2698.46</v>
      </c>
      <c r="M60" s="720">
        <v>2698.46</v>
      </c>
      <c r="O60" s="641"/>
      <c r="P60" s="641"/>
    </row>
    <row r="61" spans="1:16" ht="14.1" customHeight="1">
      <c r="A61" s="1117"/>
      <c r="B61" s="1115"/>
      <c r="C61" s="1116"/>
      <c r="D61" s="152" t="s">
        <v>58</v>
      </c>
      <c r="E61" s="51">
        <v>1000</v>
      </c>
      <c r="F61" s="13">
        <v>600</v>
      </c>
      <c r="G61" s="61">
        <v>90</v>
      </c>
      <c r="H61" s="15">
        <v>6</v>
      </c>
      <c r="I61" s="58">
        <f t="shared" si="9"/>
        <v>3.6</v>
      </c>
      <c r="J61" s="58">
        <f t="shared" si="10"/>
        <v>0.32400000000000001</v>
      </c>
      <c r="K61" s="11">
        <f t="shared" si="11"/>
        <v>242.8614</v>
      </c>
      <c r="L61" s="515">
        <f t="shared" si="3"/>
        <v>2698.46</v>
      </c>
      <c r="M61" s="720">
        <v>2698.46</v>
      </c>
      <c r="O61" s="641"/>
      <c r="P61" s="641"/>
    </row>
    <row r="62" spans="1:16" ht="14.1" customHeight="1">
      <c r="A62" s="1117"/>
      <c r="B62" s="1115"/>
      <c r="C62" s="1116"/>
      <c r="D62" s="121"/>
      <c r="E62" s="59">
        <v>1000</v>
      </c>
      <c r="F62" s="60">
        <v>600</v>
      </c>
      <c r="G62" s="61">
        <v>100</v>
      </c>
      <c r="H62" s="62">
        <v>5</v>
      </c>
      <c r="I62" s="63">
        <f t="shared" si="9"/>
        <v>3</v>
      </c>
      <c r="J62" s="63">
        <f t="shared" si="10"/>
        <v>0.3</v>
      </c>
      <c r="K62" s="64">
        <f t="shared" si="11"/>
        <v>269.846</v>
      </c>
      <c r="L62" s="515">
        <f t="shared" si="3"/>
        <v>2698.46</v>
      </c>
      <c r="M62" s="720">
        <v>2698.46</v>
      </c>
      <c r="N62" s="644"/>
      <c r="O62" s="641"/>
      <c r="P62" s="641"/>
    </row>
    <row r="63" spans="1:16" ht="14.1" customHeight="1">
      <c r="A63" s="1117"/>
      <c r="B63" s="1115"/>
      <c r="C63" s="1116"/>
      <c r="D63" s="121"/>
      <c r="E63" s="51">
        <v>1000</v>
      </c>
      <c r="F63" s="13">
        <v>600</v>
      </c>
      <c r="G63" s="61">
        <v>110</v>
      </c>
      <c r="H63" s="15">
        <v>5</v>
      </c>
      <c r="I63" s="58">
        <f t="shared" si="9"/>
        <v>3</v>
      </c>
      <c r="J63" s="58">
        <f t="shared" si="10"/>
        <v>0.33</v>
      </c>
      <c r="K63" s="11">
        <f t="shared" si="11"/>
        <v>296.8306</v>
      </c>
      <c r="L63" s="515">
        <f t="shared" si="3"/>
        <v>2698.46</v>
      </c>
      <c r="M63" s="720">
        <v>2698.46</v>
      </c>
      <c r="O63" s="641"/>
      <c r="P63" s="641"/>
    </row>
    <row r="64" spans="1:16" ht="14.1" customHeight="1">
      <c r="A64" s="1117"/>
      <c r="B64" s="1115"/>
      <c r="C64" s="1116"/>
      <c r="D64" s="121"/>
      <c r="E64" s="59">
        <v>1000</v>
      </c>
      <c r="F64" s="60">
        <v>600</v>
      </c>
      <c r="G64" s="61">
        <v>120</v>
      </c>
      <c r="H64" s="76">
        <v>4</v>
      </c>
      <c r="I64" s="63">
        <f t="shared" si="9"/>
        <v>2.4</v>
      </c>
      <c r="J64" s="63">
        <f t="shared" si="10"/>
        <v>0.28799999999999998</v>
      </c>
      <c r="K64" s="64">
        <f t="shared" si="11"/>
        <v>323.8152</v>
      </c>
      <c r="L64" s="515">
        <f t="shared" si="3"/>
        <v>2698.46</v>
      </c>
      <c r="M64" s="720">
        <v>2698.46</v>
      </c>
      <c r="O64" s="641"/>
      <c r="P64" s="641"/>
    </row>
    <row r="65" spans="1:16" ht="14.1" customHeight="1">
      <c r="A65" s="1117"/>
      <c r="B65" s="1115"/>
      <c r="C65" s="1116"/>
      <c r="D65" s="121"/>
      <c r="E65" s="51">
        <v>1000</v>
      </c>
      <c r="F65" s="13">
        <v>600</v>
      </c>
      <c r="G65" s="61">
        <v>130</v>
      </c>
      <c r="H65" s="15">
        <v>4</v>
      </c>
      <c r="I65" s="58">
        <f t="shared" si="9"/>
        <v>2.4</v>
      </c>
      <c r="J65" s="58">
        <f t="shared" si="10"/>
        <v>0.312</v>
      </c>
      <c r="K65" s="11">
        <f t="shared" si="11"/>
        <v>350.7998</v>
      </c>
      <c r="L65" s="515">
        <f t="shared" si="3"/>
        <v>2698.46</v>
      </c>
      <c r="M65" s="720">
        <v>2698.46</v>
      </c>
      <c r="O65" s="641"/>
      <c r="P65" s="641"/>
    </row>
    <row r="66" spans="1:16" ht="14.1" customHeight="1">
      <c r="A66" s="1117"/>
      <c r="B66" s="1115"/>
      <c r="C66" s="1116"/>
      <c r="D66" s="121"/>
      <c r="E66" s="59">
        <v>1000</v>
      </c>
      <c r="F66" s="60">
        <v>600</v>
      </c>
      <c r="G66" s="61">
        <v>140</v>
      </c>
      <c r="H66" s="62">
        <v>3</v>
      </c>
      <c r="I66" s="63">
        <f t="shared" si="9"/>
        <v>1.8</v>
      </c>
      <c r="J66" s="63">
        <f t="shared" si="10"/>
        <v>0.252</v>
      </c>
      <c r="K66" s="64">
        <f t="shared" si="11"/>
        <v>377.78440000000001</v>
      </c>
      <c r="L66" s="515">
        <f t="shared" si="3"/>
        <v>2698.46</v>
      </c>
      <c r="M66" s="720">
        <v>2698.46</v>
      </c>
      <c r="O66" s="641"/>
      <c r="P66" s="641"/>
    </row>
    <row r="67" spans="1:16" ht="14.1" customHeight="1">
      <c r="A67" s="1117"/>
      <c r="B67" s="1115"/>
      <c r="C67" s="1116"/>
      <c r="D67" s="121"/>
      <c r="E67" s="51">
        <v>1000</v>
      </c>
      <c r="F67" s="13">
        <v>600</v>
      </c>
      <c r="G67" s="61">
        <v>150</v>
      </c>
      <c r="H67" s="15">
        <v>3</v>
      </c>
      <c r="I67" s="58">
        <f t="shared" si="9"/>
        <v>1.8</v>
      </c>
      <c r="J67" s="58">
        <f t="shared" si="10"/>
        <v>0.27</v>
      </c>
      <c r="K67" s="11">
        <f t="shared" si="11"/>
        <v>404.76900000000001</v>
      </c>
      <c r="L67" s="515">
        <f t="shared" si="3"/>
        <v>2698.46</v>
      </c>
      <c r="M67" s="720">
        <v>2698.46</v>
      </c>
      <c r="N67" s="644"/>
      <c r="O67" s="641"/>
      <c r="P67" s="641"/>
    </row>
    <row r="68" spans="1:16" ht="14.1" customHeight="1">
      <c r="A68" s="1117"/>
      <c r="B68" s="1115"/>
      <c r="C68" s="1116"/>
      <c r="D68" s="121"/>
      <c r="E68" s="59">
        <v>1000</v>
      </c>
      <c r="F68" s="60">
        <v>600</v>
      </c>
      <c r="G68" s="61">
        <v>160</v>
      </c>
      <c r="H68" s="62">
        <v>3</v>
      </c>
      <c r="I68" s="63">
        <f t="shared" si="9"/>
        <v>1.8</v>
      </c>
      <c r="J68" s="63">
        <f t="shared" si="10"/>
        <v>0.28799999999999998</v>
      </c>
      <c r="K68" s="64">
        <f t="shared" si="11"/>
        <v>431.75360000000001</v>
      </c>
      <c r="L68" s="515">
        <f t="shared" si="3"/>
        <v>2698.46</v>
      </c>
      <c r="M68" s="720">
        <v>2698.46</v>
      </c>
      <c r="O68" s="641"/>
      <c r="P68" s="641"/>
    </row>
    <row r="69" spans="1:16" ht="14.1" customHeight="1">
      <c r="A69" s="1117"/>
      <c r="B69" s="1115"/>
      <c r="C69" s="1116"/>
      <c r="D69" s="121"/>
      <c r="E69" s="51">
        <v>1000</v>
      </c>
      <c r="F69" s="13">
        <v>600</v>
      </c>
      <c r="G69" s="61">
        <v>170</v>
      </c>
      <c r="H69" s="15">
        <v>3</v>
      </c>
      <c r="I69" s="58">
        <f t="shared" si="9"/>
        <v>1.8</v>
      </c>
      <c r="J69" s="58">
        <f t="shared" si="10"/>
        <v>0.30599999999999999</v>
      </c>
      <c r="K69" s="11">
        <f t="shared" si="11"/>
        <v>458.73819999999995</v>
      </c>
      <c r="L69" s="515">
        <f t="shared" si="3"/>
        <v>2698.46</v>
      </c>
      <c r="M69" s="720">
        <v>2698.46</v>
      </c>
      <c r="O69" s="641"/>
      <c r="P69" s="641"/>
    </row>
    <row r="70" spans="1:16" ht="14.1" customHeight="1">
      <c r="A70" s="1117"/>
      <c r="B70" s="1115"/>
      <c r="C70" s="1116"/>
      <c r="D70" s="121"/>
      <c r="E70" s="59">
        <v>1000</v>
      </c>
      <c r="F70" s="60">
        <v>600</v>
      </c>
      <c r="G70" s="61">
        <v>180</v>
      </c>
      <c r="H70" s="62">
        <v>3</v>
      </c>
      <c r="I70" s="63">
        <f t="shared" si="9"/>
        <v>1.8</v>
      </c>
      <c r="J70" s="63">
        <f t="shared" si="10"/>
        <v>0.32400000000000001</v>
      </c>
      <c r="K70" s="64">
        <f t="shared" si="11"/>
        <v>485.72280000000001</v>
      </c>
      <c r="L70" s="515">
        <f t="shared" si="3"/>
        <v>2698.46</v>
      </c>
      <c r="M70" s="720">
        <v>2698.46</v>
      </c>
      <c r="N70" s="459"/>
      <c r="O70" s="641"/>
      <c r="P70" s="641"/>
    </row>
    <row r="71" spans="1:16" ht="14.1" customHeight="1">
      <c r="A71" s="1117"/>
      <c r="B71" s="1115"/>
      <c r="C71" s="1116"/>
      <c r="D71" s="121"/>
      <c r="E71" s="51">
        <v>1000</v>
      </c>
      <c r="F71" s="13">
        <v>600</v>
      </c>
      <c r="G71" s="61">
        <v>190</v>
      </c>
      <c r="H71" s="15">
        <v>3</v>
      </c>
      <c r="I71" s="58">
        <f t="shared" si="9"/>
        <v>1.8</v>
      </c>
      <c r="J71" s="58">
        <f t="shared" si="10"/>
        <v>0.34200000000000003</v>
      </c>
      <c r="K71" s="11">
        <f t="shared" si="11"/>
        <v>512.70740000000001</v>
      </c>
      <c r="L71" s="515">
        <f t="shared" si="3"/>
        <v>2698.46</v>
      </c>
      <c r="M71" s="720">
        <v>2698.46</v>
      </c>
      <c r="N71" s="644"/>
      <c r="O71" s="641"/>
      <c r="P71" s="641"/>
    </row>
    <row r="72" spans="1:16" ht="14.1" customHeight="1">
      <c r="A72" s="1118"/>
      <c r="B72" s="1119"/>
      <c r="C72" s="1120"/>
      <c r="D72" s="122"/>
      <c r="E72" s="65">
        <v>1000</v>
      </c>
      <c r="F72" s="66">
        <v>600</v>
      </c>
      <c r="G72" s="67">
        <v>200</v>
      </c>
      <c r="H72" s="68">
        <v>2</v>
      </c>
      <c r="I72" s="69">
        <f t="shared" si="9"/>
        <v>1.2</v>
      </c>
      <c r="J72" s="69">
        <f t="shared" si="10"/>
        <v>0.24</v>
      </c>
      <c r="K72" s="70">
        <f t="shared" si="11"/>
        <v>539.69200000000001</v>
      </c>
      <c r="L72" s="627">
        <f t="shared" si="3"/>
        <v>2698.46</v>
      </c>
      <c r="M72" s="734">
        <v>2698.46</v>
      </c>
      <c r="N72" s="459"/>
      <c r="O72" s="641"/>
      <c r="P72" s="641"/>
    </row>
    <row r="73" spans="1:16" s="459" customFormat="1" ht="14.1" customHeight="1">
      <c r="A73" s="1122" t="s">
        <v>420</v>
      </c>
      <c r="B73" s="1123"/>
      <c r="C73" s="1124"/>
      <c r="D73" s="1085" t="s">
        <v>71</v>
      </c>
      <c r="E73" s="519">
        <v>1000</v>
      </c>
      <c r="F73" s="520">
        <v>600</v>
      </c>
      <c r="G73" s="521">
        <v>50</v>
      </c>
      <c r="H73" s="522">
        <v>12</v>
      </c>
      <c r="I73" s="523">
        <f t="shared" ref="I73:I88" si="12">E73*F73*H73/1000000</f>
        <v>7.2</v>
      </c>
      <c r="J73" s="523">
        <f t="shared" ref="J73:J88" si="13">E73*F73*G73*H73/1000000000</f>
        <v>0.36</v>
      </c>
      <c r="K73" s="524">
        <f t="shared" ref="K73:K88" si="14">L73*J73/I73</f>
        <v>121.43099999999998</v>
      </c>
      <c r="L73" s="524">
        <f t="shared" ref="L73:L88" si="15">M73*(100%-$L$6)</f>
        <v>2428.62</v>
      </c>
      <c r="M73" s="713">
        <v>2428.62</v>
      </c>
      <c r="N73" s="644"/>
      <c r="O73" s="641"/>
      <c r="P73" s="641"/>
    </row>
    <row r="74" spans="1:16" s="459" customFormat="1" ht="14.1" customHeight="1">
      <c r="A74" s="1125"/>
      <c r="B74" s="1126"/>
      <c r="C74" s="1127"/>
      <c r="D74" s="1147"/>
      <c r="E74" s="504">
        <v>1000</v>
      </c>
      <c r="F74" s="505">
        <v>600</v>
      </c>
      <c r="G74" s="525">
        <v>60</v>
      </c>
      <c r="H74" s="526">
        <v>10</v>
      </c>
      <c r="I74" s="508">
        <f t="shared" si="12"/>
        <v>6</v>
      </c>
      <c r="J74" s="508">
        <f t="shared" si="13"/>
        <v>0.36</v>
      </c>
      <c r="K74" s="527">
        <f t="shared" si="14"/>
        <v>145.71719999999999</v>
      </c>
      <c r="L74" s="515">
        <f t="shared" si="15"/>
        <v>2428.62</v>
      </c>
      <c r="M74" s="720">
        <v>2428.62</v>
      </c>
      <c r="O74" s="641"/>
      <c r="P74" s="641"/>
    </row>
    <row r="75" spans="1:16" s="459" customFormat="1" ht="14.1" customHeight="1">
      <c r="A75" s="1128"/>
      <c r="B75" s="1126"/>
      <c r="C75" s="1127"/>
      <c r="D75" s="1147"/>
      <c r="E75" s="510">
        <v>1000</v>
      </c>
      <c r="F75" s="511">
        <v>600</v>
      </c>
      <c r="G75" s="525">
        <v>70</v>
      </c>
      <c r="H75" s="528">
        <v>8</v>
      </c>
      <c r="I75" s="514">
        <f t="shared" si="12"/>
        <v>4.8</v>
      </c>
      <c r="J75" s="514">
        <f t="shared" si="13"/>
        <v>0.33600000000000002</v>
      </c>
      <c r="K75" s="515">
        <f t="shared" si="14"/>
        <v>170.00340000000003</v>
      </c>
      <c r="L75" s="515">
        <f t="shared" si="15"/>
        <v>2428.62</v>
      </c>
      <c r="M75" s="720">
        <v>2428.62</v>
      </c>
      <c r="O75" s="641"/>
      <c r="P75" s="641"/>
    </row>
    <row r="76" spans="1:16" s="459" customFormat="1" ht="14.1" customHeight="1">
      <c r="A76" s="1128"/>
      <c r="B76" s="1126"/>
      <c r="C76" s="1127"/>
      <c r="D76" s="529"/>
      <c r="E76" s="504">
        <v>1000</v>
      </c>
      <c r="F76" s="505">
        <v>600</v>
      </c>
      <c r="G76" s="525">
        <v>80</v>
      </c>
      <c r="H76" s="530">
        <v>6</v>
      </c>
      <c r="I76" s="508">
        <f t="shared" si="12"/>
        <v>3.6</v>
      </c>
      <c r="J76" s="508">
        <f t="shared" si="13"/>
        <v>0.28799999999999998</v>
      </c>
      <c r="K76" s="527">
        <f t="shared" si="14"/>
        <v>194.28959999999998</v>
      </c>
      <c r="L76" s="515">
        <f t="shared" si="15"/>
        <v>2428.62</v>
      </c>
      <c r="M76" s="720">
        <v>2428.62</v>
      </c>
      <c r="O76" s="641"/>
      <c r="P76" s="641"/>
    </row>
    <row r="77" spans="1:16" s="459" customFormat="1" ht="14.1" customHeight="1">
      <c r="A77" s="1128"/>
      <c r="B77" s="1126"/>
      <c r="C77" s="1127"/>
      <c r="D77" s="529" t="s">
        <v>58</v>
      </c>
      <c r="E77" s="510">
        <v>1000</v>
      </c>
      <c r="F77" s="511">
        <v>600</v>
      </c>
      <c r="G77" s="525">
        <v>90</v>
      </c>
      <c r="H77" s="528">
        <v>6</v>
      </c>
      <c r="I77" s="514">
        <f t="shared" si="12"/>
        <v>3.6</v>
      </c>
      <c r="J77" s="514">
        <f t="shared" si="13"/>
        <v>0.32400000000000001</v>
      </c>
      <c r="K77" s="515">
        <f t="shared" si="14"/>
        <v>218.57579999999999</v>
      </c>
      <c r="L77" s="515">
        <f t="shared" si="15"/>
        <v>2428.62</v>
      </c>
      <c r="M77" s="720">
        <v>2428.62</v>
      </c>
      <c r="O77" s="641"/>
      <c r="P77" s="641"/>
    </row>
    <row r="78" spans="1:16" s="459" customFormat="1" ht="14.1" customHeight="1">
      <c r="A78" s="1128"/>
      <c r="B78" s="1126"/>
      <c r="C78" s="1127"/>
      <c r="D78" s="531"/>
      <c r="E78" s="504">
        <v>1000</v>
      </c>
      <c r="F78" s="505">
        <v>600</v>
      </c>
      <c r="G78" s="525">
        <v>100</v>
      </c>
      <c r="H78" s="530">
        <v>6</v>
      </c>
      <c r="I78" s="508">
        <f t="shared" si="12"/>
        <v>3.6</v>
      </c>
      <c r="J78" s="508">
        <f t="shared" si="13"/>
        <v>0.36</v>
      </c>
      <c r="K78" s="527">
        <f t="shared" si="14"/>
        <v>242.86199999999997</v>
      </c>
      <c r="L78" s="515">
        <f t="shared" si="15"/>
        <v>2428.62</v>
      </c>
      <c r="M78" s="720">
        <v>2428.62</v>
      </c>
      <c r="N78" s="644"/>
      <c r="O78" s="641"/>
      <c r="P78" s="641"/>
    </row>
    <row r="79" spans="1:16" s="459" customFormat="1" ht="14.1" customHeight="1">
      <c r="A79" s="1128"/>
      <c r="B79" s="1126"/>
      <c r="C79" s="1127"/>
      <c r="D79" s="531"/>
      <c r="E79" s="510">
        <v>1000</v>
      </c>
      <c r="F79" s="511">
        <v>600</v>
      </c>
      <c r="G79" s="525">
        <v>110</v>
      </c>
      <c r="H79" s="528">
        <v>5</v>
      </c>
      <c r="I79" s="514">
        <f t="shared" si="12"/>
        <v>3</v>
      </c>
      <c r="J79" s="514">
        <f t="shared" si="13"/>
        <v>0.33</v>
      </c>
      <c r="K79" s="515">
        <f t="shared" si="14"/>
        <v>267.14820000000003</v>
      </c>
      <c r="L79" s="515">
        <f t="shared" si="15"/>
        <v>2428.62</v>
      </c>
      <c r="M79" s="720">
        <v>2428.62</v>
      </c>
      <c r="O79" s="641"/>
      <c r="P79" s="641"/>
    </row>
    <row r="80" spans="1:16" s="459" customFormat="1" ht="14.1" customHeight="1">
      <c r="A80" s="1128"/>
      <c r="B80" s="1126"/>
      <c r="C80" s="1127"/>
      <c r="D80" s="531"/>
      <c r="E80" s="504">
        <v>1000</v>
      </c>
      <c r="F80" s="505">
        <v>600</v>
      </c>
      <c r="G80" s="525">
        <v>120</v>
      </c>
      <c r="H80" s="526">
        <v>5</v>
      </c>
      <c r="I80" s="508">
        <f t="shared" si="12"/>
        <v>3</v>
      </c>
      <c r="J80" s="508">
        <f t="shared" si="13"/>
        <v>0.36</v>
      </c>
      <c r="K80" s="527">
        <f t="shared" si="14"/>
        <v>291.43439999999998</v>
      </c>
      <c r="L80" s="515">
        <f t="shared" si="15"/>
        <v>2428.62</v>
      </c>
      <c r="M80" s="720">
        <v>2428.62</v>
      </c>
      <c r="N80" s="644"/>
      <c r="O80" s="641"/>
      <c r="P80" s="641"/>
    </row>
    <row r="81" spans="1:16" s="459" customFormat="1" ht="14.1" customHeight="1">
      <c r="A81" s="1128"/>
      <c r="B81" s="1126"/>
      <c r="C81" s="1127"/>
      <c r="D81" s="531"/>
      <c r="E81" s="510">
        <v>1000</v>
      </c>
      <c r="F81" s="511">
        <v>600</v>
      </c>
      <c r="G81" s="525">
        <v>130</v>
      </c>
      <c r="H81" s="528">
        <v>4</v>
      </c>
      <c r="I81" s="514">
        <f t="shared" si="12"/>
        <v>2.4</v>
      </c>
      <c r="J81" s="514">
        <f t="shared" si="13"/>
        <v>0.312</v>
      </c>
      <c r="K81" s="515">
        <f t="shared" si="14"/>
        <v>315.72059999999999</v>
      </c>
      <c r="L81" s="515">
        <f t="shared" si="15"/>
        <v>2428.62</v>
      </c>
      <c r="M81" s="720">
        <v>2428.62</v>
      </c>
      <c r="O81" s="641"/>
      <c r="P81" s="641"/>
    </row>
    <row r="82" spans="1:16" s="459" customFormat="1" ht="14.1" customHeight="1">
      <c r="A82" s="1128"/>
      <c r="B82" s="1126"/>
      <c r="C82" s="1127"/>
      <c r="D82" s="531"/>
      <c r="E82" s="504">
        <v>1000</v>
      </c>
      <c r="F82" s="505">
        <v>600</v>
      </c>
      <c r="G82" s="525">
        <v>140</v>
      </c>
      <c r="H82" s="530">
        <v>4</v>
      </c>
      <c r="I82" s="508">
        <f t="shared" si="12"/>
        <v>2.4</v>
      </c>
      <c r="J82" s="508">
        <f t="shared" si="13"/>
        <v>0.33600000000000002</v>
      </c>
      <c r="K82" s="527">
        <f t="shared" si="14"/>
        <v>340.00680000000006</v>
      </c>
      <c r="L82" s="515">
        <f t="shared" si="15"/>
        <v>2428.62</v>
      </c>
      <c r="M82" s="720">
        <v>2428.62</v>
      </c>
      <c r="O82" s="641"/>
      <c r="P82" s="641"/>
    </row>
    <row r="83" spans="1:16" s="459" customFormat="1" ht="14.1" customHeight="1">
      <c r="A83" s="1128"/>
      <c r="B83" s="1126"/>
      <c r="C83" s="1127"/>
      <c r="D83" s="531"/>
      <c r="E83" s="510">
        <v>1000</v>
      </c>
      <c r="F83" s="511">
        <v>600</v>
      </c>
      <c r="G83" s="525">
        <v>150</v>
      </c>
      <c r="H83" s="528">
        <v>4</v>
      </c>
      <c r="I83" s="514">
        <f t="shared" si="12"/>
        <v>2.4</v>
      </c>
      <c r="J83" s="514">
        <f t="shared" si="13"/>
        <v>0.36</v>
      </c>
      <c r="K83" s="515">
        <f t="shared" si="14"/>
        <v>364.29300000000001</v>
      </c>
      <c r="L83" s="515">
        <f t="shared" si="15"/>
        <v>2428.62</v>
      </c>
      <c r="M83" s="720">
        <v>2428.62</v>
      </c>
      <c r="O83" s="641"/>
      <c r="P83" s="641"/>
    </row>
    <row r="84" spans="1:16" s="459" customFormat="1" ht="14.1" customHeight="1">
      <c r="A84" s="1128"/>
      <c r="B84" s="1126"/>
      <c r="C84" s="1127"/>
      <c r="D84" s="531"/>
      <c r="E84" s="504">
        <v>1000</v>
      </c>
      <c r="F84" s="505">
        <v>600</v>
      </c>
      <c r="G84" s="525">
        <v>160</v>
      </c>
      <c r="H84" s="530">
        <v>3</v>
      </c>
      <c r="I84" s="508">
        <f t="shared" si="12"/>
        <v>1.8</v>
      </c>
      <c r="J84" s="508">
        <f t="shared" si="13"/>
        <v>0.28799999999999998</v>
      </c>
      <c r="K84" s="527">
        <f t="shared" si="14"/>
        <v>388.57919999999996</v>
      </c>
      <c r="L84" s="515">
        <f t="shared" si="15"/>
        <v>2428.62</v>
      </c>
      <c r="M84" s="720">
        <v>2428.62</v>
      </c>
      <c r="O84" s="641"/>
      <c r="P84" s="641"/>
    </row>
    <row r="85" spans="1:16" s="459" customFormat="1" ht="14.1" customHeight="1">
      <c r="A85" s="1128"/>
      <c r="B85" s="1126"/>
      <c r="C85" s="1127"/>
      <c r="D85" s="531"/>
      <c r="E85" s="510">
        <v>1000</v>
      </c>
      <c r="F85" s="511">
        <v>600</v>
      </c>
      <c r="G85" s="525">
        <v>170</v>
      </c>
      <c r="H85" s="528">
        <v>3</v>
      </c>
      <c r="I85" s="514">
        <f t="shared" si="12"/>
        <v>1.8</v>
      </c>
      <c r="J85" s="514">
        <f t="shared" si="13"/>
        <v>0.30599999999999999</v>
      </c>
      <c r="K85" s="515">
        <f t="shared" si="14"/>
        <v>412.86539999999997</v>
      </c>
      <c r="L85" s="515">
        <f t="shared" si="15"/>
        <v>2428.62</v>
      </c>
      <c r="M85" s="720">
        <v>2428.62</v>
      </c>
      <c r="O85" s="641"/>
      <c r="P85" s="641"/>
    </row>
    <row r="86" spans="1:16" s="459" customFormat="1" ht="14.1" customHeight="1">
      <c r="A86" s="1128"/>
      <c r="B86" s="1126"/>
      <c r="C86" s="1127"/>
      <c r="D86" s="531"/>
      <c r="E86" s="504">
        <v>1000</v>
      </c>
      <c r="F86" s="505">
        <v>600</v>
      </c>
      <c r="G86" s="525">
        <v>180</v>
      </c>
      <c r="H86" s="530">
        <v>3</v>
      </c>
      <c r="I86" s="508">
        <f t="shared" si="12"/>
        <v>1.8</v>
      </c>
      <c r="J86" s="508">
        <f t="shared" si="13"/>
        <v>0.32400000000000001</v>
      </c>
      <c r="K86" s="527">
        <f t="shared" si="14"/>
        <v>437.15159999999997</v>
      </c>
      <c r="L86" s="515">
        <f t="shared" si="15"/>
        <v>2428.62</v>
      </c>
      <c r="M86" s="720">
        <v>2428.62</v>
      </c>
      <c r="O86" s="641"/>
      <c r="P86" s="641"/>
    </row>
    <row r="87" spans="1:16" s="459" customFormat="1" ht="14.1" customHeight="1">
      <c r="A87" s="1128"/>
      <c r="B87" s="1126"/>
      <c r="C87" s="1127"/>
      <c r="D87" s="531"/>
      <c r="E87" s="510">
        <v>1000</v>
      </c>
      <c r="F87" s="511">
        <v>600</v>
      </c>
      <c r="G87" s="525">
        <v>190</v>
      </c>
      <c r="H87" s="528">
        <v>3</v>
      </c>
      <c r="I87" s="514">
        <f t="shared" si="12"/>
        <v>1.8</v>
      </c>
      <c r="J87" s="514">
        <f t="shared" si="13"/>
        <v>0.34200000000000003</v>
      </c>
      <c r="K87" s="515">
        <f t="shared" si="14"/>
        <v>461.43779999999998</v>
      </c>
      <c r="L87" s="515">
        <f t="shared" si="15"/>
        <v>2428.62</v>
      </c>
      <c r="M87" s="720">
        <v>2428.62</v>
      </c>
      <c r="O87" s="641"/>
      <c r="P87" s="641"/>
    </row>
    <row r="88" spans="1:16" s="459" customFormat="1" ht="14.1" customHeight="1">
      <c r="A88" s="1129"/>
      <c r="B88" s="1130"/>
      <c r="C88" s="1131"/>
      <c r="D88" s="532"/>
      <c r="E88" s="533">
        <v>1000</v>
      </c>
      <c r="F88" s="534">
        <v>600</v>
      </c>
      <c r="G88" s="535">
        <v>200</v>
      </c>
      <c r="H88" s="536">
        <v>3</v>
      </c>
      <c r="I88" s="537">
        <f t="shared" si="12"/>
        <v>1.8</v>
      </c>
      <c r="J88" s="537">
        <f t="shared" si="13"/>
        <v>0.36</v>
      </c>
      <c r="K88" s="538">
        <f t="shared" si="14"/>
        <v>485.72399999999993</v>
      </c>
      <c r="L88" s="627">
        <f t="shared" si="15"/>
        <v>2428.62</v>
      </c>
      <c r="M88" s="733">
        <v>2428.62</v>
      </c>
      <c r="O88" s="641"/>
      <c r="P88" s="641"/>
    </row>
    <row r="89" spans="1:16" ht="14.1" customHeight="1">
      <c r="A89" s="1053" t="s">
        <v>78</v>
      </c>
      <c r="B89" s="1054"/>
      <c r="C89" s="1055"/>
      <c r="D89" s="1074" t="s">
        <v>79</v>
      </c>
      <c r="E89" s="53">
        <v>1000</v>
      </c>
      <c r="F89" s="54">
        <v>600</v>
      </c>
      <c r="G89" s="84">
        <v>40</v>
      </c>
      <c r="H89" s="56">
        <v>8</v>
      </c>
      <c r="I89" s="57">
        <f t="shared" si="9"/>
        <v>4.8</v>
      </c>
      <c r="J89" s="57">
        <f t="shared" si="10"/>
        <v>0.192</v>
      </c>
      <c r="K89" s="50">
        <f t="shared" ref="K89:K105" si="16">L89*J89/I89</f>
        <v>163.60600000000002</v>
      </c>
      <c r="L89" s="524">
        <f t="shared" si="3"/>
        <v>4090.15</v>
      </c>
      <c r="M89" s="713">
        <v>4090.15</v>
      </c>
      <c r="O89" s="641"/>
      <c r="P89" s="641"/>
    </row>
    <row r="90" spans="1:16" ht="14.1" customHeight="1">
      <c r="A90" s="1069"/>
      <c r="B90" s="1084"/>
      <c r="C90" s="1090"/>
      <c r="D90" s="1075"/>
      <c r="E90" s="59">
        <v>1000</v>
      </c>
      <c r="F90" s="60">
        <v>600</v>
      </c>
      <c r="G90" s="61">
        <v>50</v>
      </c>
      <c r="H90" s="62">
        <v>6</v>
      </c>
      <c r="I90" s="63">
        <f t="shared" ref="I90:I105" si="17">E90*F90*H90/1000000</f>
        <v>3.6</v>
      </c>
      <c r="J90" s="63">
        <f t="shared" ref="J90:J105" si="18">E90*F90*G90*H90/1000000000</f>
        <v>0.18</v>
      </c>
      <c r="K90" s="85">
        <f t="shared" si="16"/>
        <v>204.50749999999999</v>
      </c>
      <c r="L90" s="509">
        <f t="shared" si="3"/>
        <v>4090.15</v>
      </c>
      <c r="M90" s="720">
        <v>4090.15</v>
      </c>
      <c r="N90" s="644"/>
      <c r="O90" s="641"/>
      <c r="P90" s="641"/>
    </row>
    <row r="91" spans="1:16" ht="14.1" customHeight="1">
      <c r="A91" s="1069"/>
      <c r="B91" s="1084"/>
      <c r="C91" s="1090"/>
      <c r="D91" s="1075"/>
      <c r="E91" s="59">
        <v>1000</v>
      </c>
      <c r="F91" s="60">
        <v>600</v>
      </c>
      <c r="G91" s="61">
        <v>60</v>
      </c>
      <c r="H91" s="62">
        <v>6</v>
      </c>
      <c r="I91" s="63">
        <f t="shared" si="17"/>
        <v>3.6</v>
      </c>
      <c r="J91" s="63">
        <f t="shared" si="18"/>
        <v>0.216</v>
      </c>
      <c r="K91" s="85">
        <f t="shared" si="16"/>
        <v>245.40899999999999</v>
      </c>
      <c r="L91" s="509">
        <f t="shared" si="3"/>
        <v>4090.15</v>
      </c>
      <c r="M91" s="720">
        <v>4090.15</v>
      </c>
      <c r="O91" s="641"/>
      <c r="P91" s="641"/>
    </row>
    <row r="92" spans="1:16" ht="14.1" customHeight="1">
      <c r="A92" s="1069"/>
      <c r="B92" s="1084"/>
      <c r="C92" s="1090"/>
      <c r="D92" s="1075"/>
      <c r="E92" s="59">
        <v>1000</v>
      </c>
      <c r="F92" s="60">
        <v>600</v>
      </c>
      <c r="G92" s="61">
        <v>70</v>
      </c>
      <c r="H92" s="62">
        <v>6</v>
      </c>
      <c r="I92" s="63">
        <f t="shared" si="17"/>
        <v>3.6</v>
      </c>
      <c r="J92" s="63">
        <f t="shared" si="18"/>
        <v>0.252</v>
      </c>
      <c r="K92" s="98">
        <f t="shared" si="16"/>
        <v>286.31050000000005</v>
      </c>
      <c r="L92" s="509">
        <f t="shared" si="3"/>
        <v>4090.15</v>
      </c>
      <c r="M92" s="720">
        <v>4090.15</v>
      </c>
      <c r="O92" s="641"/>
      <c r="P92" s="641"/>
    </row>
    <row r="93" spans="1:16" ht="14.1" customHeight="1">
      <c r="A93" s="1069"/>
      <c r="B93" s="1084"/>
      <c r="C93" s="1090"/>
      <c r="D93" s="1075"/>
      <c r="E93" s="59">
        <v>1000</v>
      </c>
      <c r="F93" s="60">
        <v>600</v>
      </c>
      <c r="G93" s="61">
        <v>80</v>
      </c>
      <c r="H93" s="62">
        <v>4</v>
      </c>
      <c r="I93" s="63">
        <f t="shared" si="17"/>
        <v>2.4</v>
      </c>
      <c r="J93" s="63">
        <f t="shared" si="18"/>
        <v>0.192</v>
      </c>
      <c r="K93" s="98">
        <f t="shared" si="16"/>
        <v>327.21200000000005</v>
      </c>
      <c r="L93" s="509">
        <f t="shared" si="3"/>
        <v>4090.15</v>
      </c>
      <c r="M93" s="720">
        <v>4090.15</v>
      </c>
      <c r="O93" s="641"/>
      <c r="P93" s="641"/>
    </row>
    <row r="94" spans="1:16" ht="14.1" customHeight="1">
      <c r="A94" s="1069"/>
      <c r="B94" s="1084"/>
      <c r="C94" s="1090"/>
      <c r="D94" s="174" t="s">
        <v>68</v>
      </c>
      <c r="E94" s="59">
        <v>1000</v>
      </c>
      <c r="F94" s="60">
        <v>600</v>
      </c>
      <c r="G94" s="61">
        <v>90</v>
      </c>
      <c r="H94" s="62">
        <v>4</v>
      </c>
      <c r="I94" s="63">
        <f t="shared" si="17"/>
        <v>2.4</v>
      </c>
      <c r="J94" s="63">
        <f t="shared" si="18"/>
        <v>0.216</v>
      </c>
      <c r="K94" s="98">
        <f t="shared" si="16"/>
        <v>368.11349999999999</v>
      </c>
      <c r="L94" s="509">
        <f t="shared" si="3"/>
        <v>4090.15</v>
      </c>
      <c r="M94" s="720">
        <v>4090.15</v>
      </c>
      <c r="O94" s="641"/>
      <c r="P94" s="641"/>
    </row>
    <row r="95" spans="1:16" ht="14.1" customHeight="1">
      <c r="A95" s="1069"/>
      <c r="B95" s="1084"/>
      <c r="C95" s="1090"/>
      <c r="D95" s="121"/>
      <c r="E95" s="59">
        <v>1000</v>
      </c>
      <c r="F95" s="60">
        <v>600</v>
      </c>
      <c r="G95" s="61">
        <v>100</v>
      </c>
      <c r="H95" s="62">
        <v>3</v>
      </c>
      <c r="I95" s="63">
        <f t="shared" si="17"/>
        <v>1.8</v>
      </c>
      <c r="J95" s="63">
        <f t="shared" si="18"/>
        <v>0.18</v>
      </c>
      <c r="K95" s="98">
        <f t="shared" si="16"/>
        <v>409.01499999999999</v>
      </c>
      <c r="L95" s="509">
        <f t="shared" si="3"/>
        <v>4090.15</v>
      </c>
      <c r="M95" s="720">
        <v>4090.15</v>
      </c>
      <c r="N95" s="644"/>
      <c r="O95" s="641"/>
      <c r="P95" s="641"/>
    </row>
    <row r="96" spans="1:16" ht="14.1" customHeight="1">
      <c r="A96" s="1069"/>
      <c r="B96" s="1084"/>
      <c r="C96" s="1090"/>
      <c r="D96" s="1075" t="s">
        <v>80</v>
      </c>
      <c r="E96" s="59">
        <v>1000</v>
      </c>
      <c r="F96" s="60">
        <v>600</v>
      </c>
      <c r="G96" s="61">
        <v>110</v>
      </c>
      <c r="H96" s="62">
        <v>3</v>
      </c>
      <c r="I96" s="63">
        <f t="shared" si="17"/>
        <v>1.8</v>
      </c>
      <c r="J96" s="63">
        <f t="shared" si="18"/>
        <v>0.19800000000000001</v>
      </c>
      <c r="K96" s="64">
        <f t="shared" si="16"/>
        <v>449.91650000000004</v>
      </c>
      <c r="L96" s="515">
        <f t="shared" si="3"/>
        <v>4090.15</v>
      </c>
      <c r="M96" s="720">
        <v>4090.15</v>
      </c>
      <c r="O96" s="641"/>
      <c r="P96" s="641"/>
    </row>
    <row r="97" spans="1:16" ht="14.1" customHeight="1">
      <c r="A97" s="1069"/>
      <c r="B97" s="1084"/>
      <c r="C97" s="1090"/>
      <c r="D97" s="1075"/>
      <c r="E97" s="59">
        <v>1000</v>
      </c>
      <c r="F97" s="60">
        <v>600</v>
      </c>
      <c r="G97" s="61">
        <v>120</v>
      </c>
      <c r="H97" s="62">
        <v>3</v>
      </c>
      <c r="I97" s="63">
        <f t="shared" si="17"/>
        <v>1.8</v>
      </c>
      <c r="J97" s="63">
        <f t="shared" si="18"/>
        <v>0.216</v>
      </c>
      <c r="K97" s="64">
        <f t="shared" si="16"/>
        <v>490.81799999999998</v>
      </c>
      <c r="L97" s="515">
        <f t="shared" si="3"/>
        <v>4090.15</v>
      </c>
      <c r="M97" s="720">
        <v>4090.15</v>
      </c>
      <c r="O97" s="641"/>
      <c r="P97" s="641"/>
    </row>
    <row r="98" spans="1:16" ht="14.1" customHeight="1">
      <c r="A98" s="1069"/>
      <c r="B98" s="1084"/>
      <c r="C98" s="1090"/>
      <c r="D98" s="1075"/>
      <c r="E98" s="59">
        <v>1000</v>
      </c>
      <c r="F98" s="60">
        <v>600</v>
      </c>
      <c r="G98" s="61">
        <v>130</v>
      </c>
      <c r="H98" s="62">
        <v>3</v>
      </c>
      <c r="I98" s="63">
        <f t="shared" si="17"/>
        <v>1.8</v>
      </c>
      <c r="J98" s="63">
        <f t="shared" si="18"/>
        <v>0.23400000000000001</v>
      </c>
      <c r="K98" s="64">
        <f t="shared" si="16"/>
        <v>531.71950000000004</v>
      </c>
      <c r="L98" s="515">
        <f t="shared" si="3"/>
        <v>4090.15</v>
      </c>
      <c r="M98" s="720">
        <v>4090.15</v>
      </c>
      <c r="O98" s="641"/>
      <c r="P98" s="641"/>
    </row>
    <row r="99" spans="1:16" ht="14.1" customHeight="1">
      <c r="A99" s="1069"/>
      <c r="B99" s="1084"/>
      <c r="C99" s="1090"/>
      <c r="D99" s="1075"/>
      <c r="E99" s="59">
        <v>1000</v>
      </c>
      <c r="F99" s="60">
        <v>600</v>
      </c>
      <c r="G99" s="61">
        <v>140</v>
      </c>
      <c r="H99" s="62">
        <v>3</v>
      </c>
      <c r="I99" s="63">
        <f t="shared" si="17"/>
        <v>1.8</v>
      </c>
      <c r="J99" s="63">
        <f t="shared" si="18"/>
        <v>0.252</v>
      </c>
      <c r="K99" s="64">
        <f t="shared" si="16"/>
        <v>572.62100000000009</v>
      </c>
      <c r="L99" s="515">
        <f t="shared" si="3"/>
        <v>4090.15</v>
      </c>
      <c r="M99" s="720">
        <v>4090.15</v>
      </c>
      <c r="O99" s="641"/>
      <c r="P99" s="641"/>
    </row>
    <row r="100" spans="1:16" ht="14.1" customHeight="1">
      <c r="A100" s="1069"/>
      <c r="B100" s="1084"/>
      <c r="C100" s="1090"/>
      <c r="D100" s="121"/>
      <c r="E100" s="59">
        <v>1000</v>
      </c>
      <c r="F100" s="60">
        <v>600</v>
      </c>
      <c r="G100" s="61">
        <v>150</v>
      </c>
      <c r="H100" s="62">
        <v>2</v>
      </c>
      <c r="I100" s="63">
        <f t="shared" si="17"/>
        <v>1.2</v>
      </c>
      <c r="J100" s="63">
        <f t="shared" si="18"/>
        <v>0.18</v>
      </c>
      <c r="K100" s="64">
        <f t="shared" si="16"/>
        <v>613.52250000000004</v>
      </c>
      <c r="L100" s="515">
        <f t="shared" si="3"/>
        <v>4090.15</v>
      </c>
      <c r="M100" s="720">
        <v>4090.15</v>
      </c>
      <c r="N100" s="644"/>
      <c r="O100" s="641"/>
      <c r="P100" s="641"/>
    </row>
    <row r="101" spans="1:16" ht="14.1" customHeight="1">
      <c r="A101" s="1069"/>
      <c r="B101" s="1084"/>
      <c r="C101" s="1090"/>
      <c r="D101" s="121"/>
      <c r="E101" s="51">
        <v>1000</v>
      </c>
      <c r="F101" s="13">
        <v>600</v>
      </c>
      <c r="G101" s="61">
        <v>160</v>
      </c>
      <c r="H101" s="15">
        <v>2</v>
      </c>
      <c r="I101" s="58">
        <f t="shared" si="17"/>
        <v>1.2</v>
      </c>
      <c r="J101" s="58">
        <f t="shared" si="18"/>
        <v>0.192</v>
      </c>
      <c r="K101" s="11">
        <f t="shared" si="16"/>
        <v>654.42400000000009</v>
      </c>
      <c r="L101" s="515">
        <f t="shared" si="3"/>
        <v>4090.15</v>
      </c>
      <c r="M101" s="720">
        <v>4090.15</v>
      </c>
      <c r="O101" s="641"/>
      <c r="P101" s="641"/>
    </row>
    <row r="102" spans="1:16" ht="14.1" customHeight="1">
      <c r="A102" s="1069"/>
      <c r="B102" s="1084"/>
      <c r="C102" s="1090"/>
      <c r="D102" s="121"/>
      <c r="E102" s="73">
        <v>1000</v>
      </c>
      <c r="F102" s="74">
        <v>600</v>
      </c>
      <c r="G102" s="61">
        <v>170</v>
      </c>
      <c r="H102" s="76">
        <v>2</v>
      </c>
      <c r="I102" s="77">
        <f t="shared" si="17"/>
        <v>1.2</v>
      </c>
      <c r="J102" s="77">
        <f t="shared" si="18"/>
        <v>0.20399999999999999</v>
      </c>
      <c r="K102" s="99">
        <f t="shared" si="16"/>
        <v>695.32550000000003</v>
      </c>
      <c r="L102" s="628">
        <f t="shared" si="3"/>
        <v>4090.15</v>
      </c>
      <c r="M102" s="720">
        <v>4090.15</v>
      </c>
      <c r="O102" s="641"/>
      <c r="P102" s="641"/>
    </row>
    <row r="103" spans="1:16" ht="14.1" customHeight="1">
      <c r="A103" s="1069"/>
      <c r="B103" s="1084"/>
      <c r="C103" s="1090"/>
      <c r="D103" s="121"/>
      <c r="E103" s="73">
        <v>1000</v>
      </c>
      <c r="F103" s="74">
        <v>600</v>
      </c>
      <c r="G103" s="61">
        <v>180</v>
      </c>
      <c r="H103" s="76">
        <v>2</v>
      </c>
      <c r="I103" s="77">
        <f t="shared" si="17"/>
        <v>1.2</v>
      </c>
      <c r="J103" s="77">
        <f t="shared" si="18"/>
        <v>0.216</v>
      </c>
      <c r="K103" s="99">
        <f t="shared" si="16"/>
        <v>736.22699999999998</v>
      </c>
      <c r="L103" s="628">
        <f t="shared" si="3"/>
        <v>4090.15</v>
      </c>
      <c r="M103" s="720">
        <v>4090.15</v>
      </c>
      <c r="O103" s="641"/>
      <c r="P103" s="641"/>
    </row>
    <row r="104" spans="1:16" ht="14.1" customHeight="1">
      <c r="A104" s="1069"/>
      <c r="B104" s="1084"/>
      <c r="C104" s="1090"/>
      <c r="D104" s="121"/>
      <c r="E104" s="73">
        <v>1000</v>
      </c>
      <c r="F104" s="74">
        <v>600</v>
      </c>
      <c r="G104" s="61">
        <v>190</v>
      </c>
      <c r="H104" s="76">
        <v>2</v>
      </c>
      <c r="I104" s="77">
        <f t="shared" si="17"/>
        <v>1.2</v>
      </c>
      <c r="J104" s="77">
        <f t="shared" si="18"/>
        <v>0.22800000000000001</v>
      </c>
      <c r="K104" s="99">
        <f t="shared" si="16"/>
        <v>777.12850000000003</v>
      </c>
      <c r="L104" s="628">
        <f t="shared" si="3"/>
        <v>4090.15</v>
      </c>
      <c r="M104" s="720">
        <v>4090.15</v>
      </c>
      <c r="O104" s="641"/>
      <c r="P104" s="641"/>
    </row>
    <row r="105" spans="1:16" ht="14.1" customHeight="1">
      <c r="A105" s="1056"/>
      <c r="B105" s="1057"/>
      <c r="C105" s="1058"/>
      <c r="D105" s="122"/>
      <c r="E105" s="78">
        <v>1000</v>
      </c>
      <c r="F105" s="79">
        <v>600</v>
      </c>
      <c r="G105" s="67">
        <v>200</v>
      </c>
      <c r="H105" s="81">
        <v>2</v>
      </c>
      <c r="I105" s="82">
        <f t="shared" si="17"/>
        <v>1.2</v>
      </c>
      <c r="J105" s="82">
        <f t="shared" si="18"/>
        <v>0.24</v>
      </c>
      <c r="K105" s="71">
        <f t="shared" si="16"/>
        <v>818.03</v>
      </c>
      <c r="L105" s="627">
        <f t="shared" si="3"/>
        <v>4090.15</v>
      </c>
      <c r="M105" s="736">
        <v>4090.15</v>
      </c>
      <c r="O105" s="641"/>
      <c r="P105" s="641"/>
    </row>
    <row r="106" spans="1:16" ht="18" customHeight="1">
      <c r="A106" s="1079" t="s">
        <v>34</v>
      </c>
      <c r="B106" s="1080"/>
      <c r="C106" s="1080"/>
      <c r="D106" s="1080"/>
      <c r="E106" s="1103"/>
      <c r="F106" s="1103"/>
      <c r="G106" s="1103"/>
      <c r="H106" s="1103"/>
      <c r="I106" s="1103"/>
      <c r="J106" s="1103"/>
      <c r="K106" s="1103"/>
      <c r="L106" s="1104"/>
      <c r="M106" s="275"/>
      <c r="O106" s="641"/>
      <c r="P106" s="641"/>
    </row>
    <row r="107" spans="1:16" ht="14.1" customHeight="1">
      <c r="A107" s="1053" t="s">
        <v>15</v>
      </c>
      <c r="B107" s="1054"/>
      <c r="C107" s="1055"/>
      <c r="D107" s="1074" t="s">
        <v>58</v>
      </c>
      <c r="E107" s="116">
        <v>1000</v>
      </c>
      <c r="F107" s="54">
        <v>600</v>
      </c>
      <c r="G107" s="55">
        <v>50</v>
      </c>
      <c r="H107" s="56">
        <v>10</v>
      </c>
      <c r="I107" s="57">
        <f t="shared" ref="I107:I122" si="19">E107*F107*H107/1000000</f>
        <v>6</v>
      </c>
      <c r="J107" s="57">
        <f t="shared" ref="J107:J122" si="20">E107*F107*G107*H107/1000000000</f>
        <v>0.3</v>
      </c>
      <c r="K107" s="50">
        <f t="shared" ref="K107:K122" si="21">L107*J107/I107</f>
        <v>137.67449999999999</v>
      </c>
      <c r="L107" s="524">
        <f t="shared" si="3"/>
        <v>2753.49</v>
      </c>
      <c r="M107" s="713">
        <v>2753.49</v>
      </c>
      <c r="N107" s="644"/>
      <c r="O107" s="641"/>
      <c r="P107" s="641"/>
    </row>
    <row r="108" spans="1:16" ht="14.1" customHeight="1">
      <c r="A108" s="1069"/>
      <c r="B108" s="1084"/>
      <c r="C108" s="1090"/>
      <c r="D108" s="1075"/>
      <c r="E108" s="59">
        <v>1000</v>
      </c>
      <c r="F108" s="60">
        <v>600</v>
      </c>
      <c r="G108" s="61">
        <v>60</v>
      </c>
      <c r="H108" s="62">
        <v>8</v>
      </c>
      <c r="I108" s="63">
        <f t="shared" si="19"/>
        <v>4.8</v>
      </c>
      <c r="J108" s="63">
        <f t="shared" si="20"/>
        <v>0.28799999999999998</v>
      </c>
      <c r="K108" s="98">
        <f t="shared" si="21"/>
        <v>165.20939999999999</v>
      </c>
      <c r="L108" s="509">
        <f t="shared" si="3"/>
        <v>2753.49</v>
      </c>
      <c r="M108" s="720">
        <v>2753.49</v>
      </c>
      <c r="N108" s="644"/>
      <c r="O108" s="641"/>
      <c r="P108" s="641"/>
    </row>
    <row r="109" spans="1:16" ht="14.1" customHeight="1">
      <c r="A109" s="1069"/>
      <c r="B109" s="1084"/>
      <c r="C109" s="1090"/>
      <c r="D109" s="1075"/>
      <c r="E109" s="59">
        <v>1000</v>
      </c>
      <c r="F109" s="60">
        <v>600</v>
      </c>
      <c r="G109" s="61">
        <v>70</v>
      </c>
      <c r="H109" s="62">
        <v>8</v>
      </c>
      <c r="I109" s="63">
        <f t="shared" si="19"/>
        <v>4.8</v>
      </c>
      <c r="J109" s="63">
        <f t="shared" si="20"/>
        <v>0.33600000000000002</v>
      </c>
      <c r="K109" s="98">
        <f t="shared" si="21"/>
        <v>192.74430000000001</v>
      </c>
      <c r="L109" s="509">
        <f t="shared" si="3"/>
        <v>2753.49</v>
      </c>
      <c r="M109" s="720">
        <v>2753.49</v>
      </c>
      <c r="O109" s="641"/>
      <c r="P109" s="641"/>
    </row>
    <row r="110" spans="1:16" ht="14.1" customHeight="1">
      <c r="A110" s="1069"/>
      <c r="B110" s="1084"/>
      <c r="C110" s="1090"/>
      <c r="D110" s="1075"/>
      <c r="E110" s="59">
        <v>1000</v>
      </c>
      <c r="F110" s="60">
        <v>600</v>
      </c>
      <c r="G110" s="14">
        <v>80</v>
      </c>
      <c r="H110" s="62">
        <v>6</v>
      </c>
      <c r="I110" s="63">
        <f t="shared" si="19"/>
        <v>3.6</v>
      </c>
      <c r="J110" s="63">
        <f t="shared" si="20"/>
        <v>0.28799999999999998</v>
      </c>
      <c r="K110" s="98">
        <f t="shared" si="21"/>
        <v>220.27919999999997</v>
      </c>
      <c r="L110" s="509">
        <f>M110*(100%-$L$6)</f>
        <v>2753.49</v>
      </c>
      <c r="M110" s="720">
        <v>2753.49</v>
      </c>
      <c r="O110" s="641"/>
      <c r="P110" s="641"/>
    </row>
    <row r="111" spans="1:16" ht="14.1" customHeight="1">
      <c r="A111" s="1069"/>
      <c r="B111" s="1084"/>
      <c r="C111" s="1090"/>
      <c r="D111" s="1075"/>
      <c r="E111" s="59">
        <v>1000</v>
      </c>
      <c r="F111" s="60">
        <v>600</v>
      </c>
      <c r="G111" s="61">
        <v>90</v>
      </c>
      <c r="H111" s="62">
        <v>6</v>
      </c>
      <c r="I111" s="63">
        <f t="shared" si="19"/>
        <v>3.6</v>
      </c>
      <c r="J111" s="63">
        <f t="shared" si="20"/>
        <v>0.32400000000000001</v>
      </c>
      <c r="K111" s="98">
        <f t="shared" si="21"/>
        <v>247.8141</v>
      </c>
      <c r="L111" s="509">
        <f t="shared" si="3"/>
        <v>2753.49</v>
      </c>
      <c r="M111" s="720">
        <v>2753.49</v>
      </c>
      <c r="O111" s="641"/>
      <c r="P111" s="641"/>
    </row>
    <row r="112" spans="1:16" ht="14.1" customHeight="1">
      <c r="A112" s="1069"/>
      <c r="B112" s="1084"/>
      <c r="C112" s="1090"/>
      <c r="D112" s="1075"/>
      <c r="E112" s="59">
        <v>1000</v>
      </c>
      <c r="F112" s="60">
        <v>600</v>
      </c>
      <c r="G112" s="61">
        <v>100</v>
      </c>
      <c r="H112" s="62">
        <v>5</v>
      </c>
      <c r="I112" s="63">
        <f t="shared" si="19"/>
        <v>3</v>
      </c>
      <c r="J112" s="63">
        <f t="shared" si="20"/>
        <v>0.3</v>
      </c>
      <c r="K112" s="98">
        <f t="shared" si="21"/>
        <v>275.34899999999999</v>
      </c>
      <c r="L112" s="509">
        <f t="shared" si="3"/>
        <v>2753.49</v>
      </c>
      <c r="M112" s="720">
        <v>2753.49</v>
      </c>
      <c r="N112" s="644"/>
      <c r="O112" s="641"/>
      <c r="P112" s="641"/>
    </row>
    <row r="113" spans="1:16" ht="14.1" customHeight="1">
      <c r="A113" s="1069"/>
      <c r="B113" s="1084"/>
      <c r="C113" s="1090"/>
      <c r="D113" s="1075"/>
      <c r="E113" s="59">
        <v>1000</v>
      </c>
      <c r="F113" s="60">
        <v>600</v>
      </c>
      <c r="G113" s="14">
        <v>110</v>
      </c>
      <c r="H113" s="62">
        <v>5</v>
      </c>
      <c r="I113" s="63">
        <f t="shared" si="19"/>
        <v>3</v>
      </c>
      <c r="J113" s="63">
        <f t="shared" si="20"/>
        <v>0.33</v>
      </c>
      <c r="K113" s="98">
        <f t="shared" si="21"/>
        <v>302.88389999999998</v>
      </c>
      <c r="L113" s="509">
        <f t="shared" si="3"/>
        <v>2753.49</v>
      </c>
      <c r="M113" s="720">
        <v>2753.49</v>
      </c>
      <c r="O113" s="641"/>
      <c r="P113" s="641"/>
    </row>
    <row r="114" spans="1:16" ht="14.1" customHeight="1">
      <c r="A114" s="1069"/>
      <c r="B114" s="1084"/>
      <c r="C114" s="1090"/>
      <c r="D114" s="1075"/>
      <c r="E114" s="59">
        <v>1000</v>
      </c>
      <c r="F114" s="60">
        <v>600</v>
      </c>
      <c r="G114" s="61">
        <v>120</v>
      </c>
      <c r="H114" s="62">
        <v>4</v>
      </c>
      <c r="I114" s="63">
        <f t="shared" si="19"/>
        <v>2.4</v>
      </c>
      <c r="J114" s="63">
        <f t="shared" si="20"/>
        <v>0.28799999999999998</v>
      </c>
      <c r="K114" s="98">
        <f t="shared" si="21"/>
        <v>330.41879999999998</v>
      </c>
      <c r="L114" s="509">
        <f t="shared" si="3"/>
        <v>2753.49</v>
      </c>
      <c r="M114" s="720">
        <v>2753.49</v>
      </c>
      <c r="O114" s="641"/>
      <c r="P114" s="641"/>
    </row>
    <row r="115" spans="1:16" ht="14.1" customHeight="1">
      <c r="A115" s="1069"/>
      <c r="B115" s="1084"/>
      <c r="C115" s="1090"/>
      <c r="D115" s="1075"/>
      <c r="E115" s="59">
        <v>1000</v>
      </c>
      <c r="F115" s="60">
        <v>600</v>
      </c>
      <c r="G115" s="61">
        <v>130</v>
      </c>
      <c r="H115" s="62">
        <v>4</v>
      </c>
      <c r="I115" s="63">
        <f t="shared" si="19"/>
        <v>2.4</v>
      </c>
      <c r="J115" s="63">
        <f t="shared" si="20"/>
        <v>0.312</v>
      </c>
      <c r="K115" s="98">
        <f t="shared" si="21"/>
        <v>357.95369999999997</v>
      </c>
      <c r="L115" s="509">
        <f t="shared" si="3"/>
        <v>2753.49</v>
      </c>
      <c r="M115" s="720">
        <v>2753.49</v>
      </c>
      <c r="O115" s="641"/>
      <c r="P115" s="641"/>
    </row>
    <row r="116" spans="1:16" ht="14.1" customHeight="1">
      <c r="A116" s="1069"/>
      <c r="B116" s="1084"/>
      <c r="C116" s="1090"/>
      <c r="D116" s="1075"/>
      <c r="E116" s="59">
        <v>1000</v>
      </c>
      <c r="F116" s="60">
        <v>600</v>
      </c>
      <c r="G116" s="14">
        <v>140</v>
      </c>
      <c r="H116" s="62">
        <v>4</v>
      </c>
      <c r="I116" s="63">
        <f t="shared" si="19"/>
        <v>2.4</v>
      </c>
      <c r="J116" s="63">
        <f t="shared" si="20"/>
        <v>0.33600000000000002</v>
      </c>
      <c r="K116" s="98">
        <f>L116*J116/I116</f>
        <v>385.48860000000002</v>
      </c>
      <c r="L116" s="509">
        <f t="shared" si="3"/>
        <v>2753.49</v>
      </c>
      <c r="M116" s="720">
        <v>2753.49</v>
      </c>
      <c r="O116" s="641"/>
      <c r="P116" s="641"/>
    </row>
    <row r="117" spans="1:16" ht="14.1" customHeight="1">
      <c r="A117" s="1069"/>
      <c r="B117" s="1084"/>
      <c r="C117" s="1090"/>
      <c r="D117" s="1075"/>
      <c r="E117" s="59">
        <v>1000</v>
      </c>
      <c r="F117" s="60">
        <v>600</v>
      </c>
      <c r="G117" s="61">
        <v>150</v>
      </c>
      <c r="H117" s="62">
        <v>3</v>
      </c>
      <c r="I117" s="63">
        <f t="shared" si="19"/>
        <v>1.8</v>
      </c>
      <c r="J117" s="63">
        <f t="shared" si="20"/>
        <v>0.27</v>
      </c>
      <c r="K117" s="98">
        <f t="shared" si="21"/>
        <v>413.02350000000001</v>
      </c>
      <c r="L117" s="509">
        <f t="shared" si="3"/>
        <v>2753.49</v>
      </c>
      <c r="M117" s="720">
        <v>2753.49</v>
      </c>
      <c r="N117" s="644"/>
      <c r="O117" s="641"/>
      <c r="P117" s="641"/>
    </row>
    <row r="118" spans="1:16" ht="14.1" customHeight="1">
      <c r="A118" s="1069"/>
      <c r="B118" s="1084"/>
      <c r="C118" s="1090"/>
      <c r="D118" s="1075"/>
      <c r="E118" s="59">
        <v>1000</v>
      </c>
      <c r="F118" s="60">
        <v>600</v>
      </c>
      <c r="G118" s="61">
        <v>160</v>
      </c>
      <c r="H118" s="62">
        <v>3</v>
      </c>
      <c r="I118" s="63">
        <f t="shared" si="19"/>
        <v>1.8</v>
      </c>
      <c r="J118" s="63">
        <f t="shared" si="20"/>
        <v>0.28799999999999998</v>
      </c>
      <c r="K118" s="98">
        <f t="shared" si="21"/>
        <v>440.55839999999995</v>
      </c>
      <c r="L118" s="509">
        <f t="shared" si="3"/>
        <v>2753.49</v>
      </c>
      <c r="M118" s="720">
        <v>2753.49</v>
      </c>
      <c r="O118" s="641"/>
      <c r="P118" s="641"/>
    </row>
    <row r="119" spans="1:16" ht="14.1" customHeight="1">
      <c r="A119" s="1069"/>
      <c r="B119" s="1084"/>
      <c r="C119" s="1090"/>
      <c r="D119" s="1075"/>
      <c r="E119" s="59">
        <v>1000</v>
      </c>
      <c r="F119" s="60">
        <v>600</v>
      </c>
      <c r="G119" s="14">
        <v>170</v>
      </c>
      <c r="H119" s="62">
        <v>3</v>
      </c>
      <c r="I119" s="63">
        <f t="shared" si="19"/>
        <v>1.8</v>
      </c>
      <c r="J119" s="63">
        <f t="shared" si="20"/>
        <v>0.30599999999999999</v>
      </c>
      <c r="K119" s="98">
        <f t="shared" si="21"/>
        <v>468.09329999999994</v>
      </c>
      <c r="L119" s="509">
        <f>M119*(100%-$L$6)</f>
        <v>2753.49</v>
      </c>
      <c r="M119" s="720">
        <v>2753.49</v>
      </c>
      <c r="O119" s="641"/>
      <c r="P119" s="641"/>
    </row>
    <row r="120" spans="1:16" ht="14.1" customHeight="1">
      <c r="A120" s="1069"/>
      <c r="B120" s="1084"/>
      <c r="C120" s="1090"/>
      <c r="D120" s="1075"/>
      <c r="E120" s="59">
        <v>1000</v>
      </c>
      <c r="F120" s="60">
        <v>600</v>
      </c>
      <c r="G120" s="61">
        <v>180</v>
      </c>
      <c r="H120" s="62">
        <v>3</v>
      </c>
      <c r="I120" s="63">
        <f t="shared" si="19"/>
        <v>1.8</v>
      </c>
      <c r="J120" s="63">
        <f t="shared" si="20"/>
        <v>0.32400000000000001</v>
      </c>
      <c r="K120" s="98">
        <f t="shared" si="21"/>
        <v>495.62819999999999</v>
      </c>
      <c r="L120" s="509">
        <f>M120*(100%-$L$6)</f>
        <v>2753.49</v>
      </c>
      <c r="M120" s="720">
        <v>2753.49</v>
      </c>
      <c r="O120" s="641"/>
      <c r="P120" s="641"/>
    </row>
    <row r="121" spans="1:16" ht="14.1" customHeight="1">
      <c r="A121" s="1069"/>
      <c r="B121" s="1084"/>
      <c r="C121" s="1090"/>
      <c r="D121" s="1075"/>
      <c r="E121" s="59">
        <v>1000</v>
      </c>
      <c r="F121" s="60">
        <v>600</v>
      </c>
      <c r="G121" s="61">
        <v>190</v>
      </c>
      <c r="H121" s="62">
        <v>3</v>
      </c>
      <c r="I121" s="63">
        <f t="shared" si="19"/>
        <v>1.8</v>
      </c>
      <c r="J121" s="63">
        <f t="shared" si="20"/>
        <v>0.34200000000000003</v>
      </c>
      <c r="K121" s="98">
        <f t="shared" si="21"/>
        <v>523.16309999999999</v>
      </c>
      <c r="L121" s="509">
        <f>M121*(100%-$L$6)</f>
        <v>2753.49</v>
      </c>
      <c r="M121" s="720">
        <v>2753.49</v>
      </c>
      <c r="O121" s="641"/>
      <c r="P121" s="641"/>
    </row>
    <row r="122" spans="1:16" ht="14.1" customHeight="1">
      <c r="A122" s="1056"/>
      <c r="B122" s="1057"/>
      <c r="C122" s="1058"/>
      <c r="D122" s="1083"/>
      <c r="E122" s="65">
        <v>1000</v>
      </c>
      <c r="F122" s="66">
        <v>600</v>
      </c>
      <c r="G122" s="80">
        <v>200</v>
      </c>
      <c r="H122" s="68">
        <v>2</v>
      </c>
      <c r="I122" s="69">
        <f t="shared" si="19"/>
        <v>1.2</v>
      </c>
      <c r="J122" s="69">
        <f t="shared" si="20"/>
        <v>0.24</v>
      </c>
      <c r="K122" s="72">
        <f t="shared" si="21"/>
        <v>550.69799999999998</v>
      </c>
      <c r="L122" s="573">
        <f>M122*(100%-$L$6)</f>
        <v>2753.49</v>
      </c>
      <c r="M122" s="733">
        <v>2753.49</v>
      </c>
      <c r="N122" s="644"/>
      <c r="O122" s="641"/>
      <c r="P122" s="641"/>
    </row>
    <row r="123" spans="1:16" ht="12.75" customHeight="1">
      <c r="M123" s="119"/>
    </row>
    <row r="124" spans="1:16" ht="12.75" customHeight="1">
      <c r="A124" s="118" t="s">
        <v>18</v>
      </c>
      <c r="B124" s="118"/>
      <c r="C124" s="118"/>
      <c r="D124" s="118"/>
      <c r="E124" s="118"/>
      <c r="F124" s="118"/>
      <c r="G124" s="118"/>
      <c r="H124" s="118"/>
      <c r="I124" s="119"/>
      <c r="J124" s="119"/>
      <c r="K124" s="1084" t="s">
        <v>19</v>
      </c>
      <c r="L124" s="1084"/>
      <c r="M124" s="44"/>
    </row>
    <row r="125" spans="1:16" ht="12.75" customHeight="1">
      <c r="A125" s="1095" t="s">
        <v>29</v>
      </c>
      <c r="B125" s="1095"/>
      <c r="C125" s="1095"/>
      <c r="D125" s="1095"/>
      <c r="E125" s="1095"/>
      <c r="F125" s="1095"/>
      <c r="G125" s="1095"/>
      <c r="H125" s="1095"/>
      <c r="I125" s="1095"/>
      <c r="J125" s="1095"/>
      <c r="K125" s="1121" t="str">
        <f>'GBI 1'!K128</f>
        <v>105064 Москва</v>
      </c>
      <c r="L125" s="1121"/>
      <c r="M125" s="119"/>
    </row>
    <row r="126" spans="1:16" ht="12.75" customHeight="1">
      <c r="A126" s="1096" t="s">
        <v>25</v>
      </c>
      <c r="B126" s="1096"/>
      <c r="C126" s="1096"/>
      <c r="D126" s="1096"/>
      <c r="E126" s="1096"/>
      <c r="F126" s="1096"/>
      <c r="G126" s="1096"/>
      <c r="H126" s="1096"/>
      <c r="I126" s="1096"/>
      <c r="J126" s="1096"/>
      <c r="K126" s="16" t="str">
        <f>'GBI 1'!K129:L129</f>
        <v>ул. Земляной вал, д.9</v>
      </c>
      <c r="L126" s="16"/>
      <c r="M126" s="279"/>
    </row>
    <row r="127" spans="1:16" ht="12.75" customHeight="1">
      <c r="A127" s="1108" t="s">
        <v>61</v>
      </c>
      <c r="B127" s="1108"/>
      <c r="C127" s="1108"/>
      <c r="D127" s="1108"/>
      <c r="E127" s="1108"/>
      <c r="F127" s="1108"/>
      <c r="G127" s="1108"/>
      <c r="H127" s="1108"/>
      <c r="I127" s="1108"/>
      <c r="J127" s="1108"/>
      <c r="K127" s="1097" t="str">
        <f>'GBI 1'!K130</f>
        <v>тел.    +7 495 995 77 55</v>
      </c>
      <c r="L127" s="1097"/>
      <c r="M127" s="274"/>
    </row>
    <row r="128" spans="1:16" ht="12.75" customHeight="1">
      <c r="A128" s="1108"/>
      <c r="B128" s="1108"/>
      <c r="C128" s="1108"/>
      <c r="D128" s="1108"/>
      <c r="E128" s="1108"/>
      <c r="F128" s="1108"/>
      <c r="G128" s="1108"/>
      <c r="H128" s="1108"/>
      <c r="I128" s="1108"/>
      <c r="J128" s="1108"/>
      <c r="K128" s="120" t="str">
        <f>'GBI 1'!K131</f>
        <v>факс   +7 495 995 77 75</v>
      </c>
      <c r="L128" s="17"/>
      <c r="M128" s="17"/>
    </row>
    <row r="129" spans="11:13" ht="12.75" customHeight="1">
      <c r="K129" s="120"/>
      <c r="L129" s="17"/>
      <c r="M129" s="17"/>
    </row>
  </sheetData>
  <customSheetViews>
    <customSheetView guid="{3066E766-2DBB-45F3-A2D6-9FEF3BE8F3F5}" scale="90" showPageBreaks="1" showGridLines="0" zeroValues="0" fitToPage="1" printArea="1" view="pageBreakPreview" showRuler="0">
      <pane ySplit="6" topLeftCell="A28" activePane="bottomLeft" state="frozen"/>
      <selection pane="bottomLeft" activeCell="A4" sqref="A4:L4"/>
      <pageMargins left="0.78740157480314965" right="0.78740157480314965" top="0.55118110236220474" bottom="0.55118110236220474" header="0.51181102362204722" footer="0.51181102362204722"/>
      <printOptions horizontalCentered="1"/>
      <pageSetup paperSize="9" scale="63" orientation="portrait" r:id="rId1"/>
      <headerFooter alignWithMargins="0"/>
    </customSheetView>
  </customSheetViews>
  <mergeCells count="40">
    <mergeCell ref="K127:L127"/>
    <mergeCell ref="D107:D122"/>
    <mergeCell ref="D44:D45"/>
    <mergeCell ref="D47:D51"/>
    <mergeCell ref="D20:D22"/>
    <mergeCell ref="D89:D93"/>
    <mergeCell ref="D73:D75"/>
    <mergeCell ref="D37:D38"/>
    <mergeCell ref="D28:D34"/>
    <mergeCell ref="A89:C105"/>
    <mergeCell ref="D96:D99"/>
    <mergeCell ref="D23:D25"/>
    <mergeCell ref="K125:L125"/>
    <mergeCell ref="K124:L124"/>
    <mergeCell ref="A73:C88"/>
    <mergeCell ref="A10:C27"/>
    <mergeCell ref="D10:D17"/>
    <mergeCell ref="A28:C38"/>
    <mergeCell ref="A128:J128"/>
    <mergeCell ref="A1:L1"/>
    <mergeCell ref="A2:L2"/>
    <mergeCell ref="A3:L3"/>
    <mergeCell ref="A4:L4"/>
    <mergeCell ref="A127:J127"/>
    <mergeCell ref="K7:L7"/>
    <mergeCell ref="A107:C122"/>
    <mergeCell ref="A125:J125"/>
    <mergeCell ref="A126:J126"/>
    <mergeCell ref="A9:L9"/>
    <mergeCell ref="A106:L106"/>
    <mergeCell ref="D57:D59"/>
    <mergeCell ref="A57:C72"/>
    <mergeCell ref="D39:D42"/>
    <mergeCell ref="A39:C56"/>
    <mergeCell ref="I7:I8"/>
    <mergeCell ref="J7:J8"/>
    <mergeCell ref="H7:H8"/>
    <mergeCell ref="A7:C8"/>
    <mergeCell ref="D7:D8"/>
    <mergeCell ref="E7:G7"/>
  </mergeCells>
  <phoneticPr fontId="0" type="noConversion"/>
  <printOptions horizontalCentered="1"/>
  <pageMargins left="0.78740157480314965" right="0.78740157480314965" top="0.55118110236220474" bottom="0.55118110236220474" header="0.51181102362204722" footer="0.51181102362204722"/>
  <pageSetup paperSize="9" scale="4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63"/>
  <sheetViews>
    <sheetView showGridLines="0" view="pageBreakPreview" zoomScale="80" zoomScaleNormal="70" zoomScaleSheetLayoutView="80" zoomScalePageLayoutView="75" workbookViewId="0">
      <selection sqref="A1:L1"/>
    </sheetView>
  </sheetViews>
  <sheetFormatPr defaultRowHeight="12.75"/>
  <cols>
    <col min="1" max="1" width="7.7109375" style="327" customWidth="1"/>
    <col min="2" max="2" width="7.7109375" style="19" customWidth="1"/>
    <col min="3" max="3" width="10.28515625" style="19" customWidth="1"/>
    <col min="4" max="4" width="39.7109375" style="19" customWidth="1"/>
    <col min="5" max="7" width="8.7109375" style="19" customWidth="1"/>
    <col min="8" max="10" width="10.7109375" style="19" customWidth="1"/>
    <col min="11" max="11" width="10.7109375" style="52" customWidth="1"/>
    <col min="12" max="12" width="13.28515625" style="52" customWidth="1"/>
    <col min="13" max="13" width="13.28515625" style="52" hidden="1" customWidth="1"/>
    <col min="14" max="14" width="9.140625" style="19"/>
    <col min="15" max="15" width="9.140625" style="641"/>
    <col min="16" max="16384" width="9.140625" style="19"/>
  </cols>
  <sheetData>
    <row r="1" spans="1:15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330"/>
    </row>
    <row r="2" spans="1:15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330"/>
    </row>
    <row r="3" spans="1:15" ht="15" customHeight="1">
      <c r="A3" s="1110" t="s">
        <v>31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331"/>
    </row>
    <row r="4" spans="1:15" ht="15" customHeight="1">
      <c r="A4" s="1063" t="str">
        <f>'GBI 1'!A4:L4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330"/>
    </row>
    <row r="5" spans="1:15" s="164" customFormat="1" ht="15" customHeigh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0"/>
      <c r="L5" s="161"/>
      <c r="M5" s="161"/>
      <c r="O5" s="641"/>
    </row>
    <row r="6" spans="1:15" ht="15" customHeight="1">
      <c r="A6" s="332"/>
      <c r="B6" s="330"/>
      <c r="C6" s="330"/>
      <c r="D6" s="330"/>
      <c r="E6" s="330"/>
      <c r="F6" s="330"/>
      <c r="G6" s="330"/>
      <c r="H6" s="330"/>
      <c r="I6" s="330"/>
      <c r="J6" s="330"/>
      <c r="K6" s="156" t="s">
        <v>76</v>
      </c>
      <c r="L6" s="157">
        <v>0</v>
      </c>
      <c r="M6" s="157"/>
      <c r="O6" s="2"/>
    </row>
    <row r="7" spans="1:15" s="110" customFormat="1" ht="14.1" customHeight="1">
      <c r="A7" s="1101" t="s">
        <v>2</v>
      </c>
      <c r="B7" s="1081"/>
      <c r="C7" s="1082"/>
      <c r="D7" s="1105" t="s">
        <v>3</v>
      </c>
      <c r="E7" s="1079" t="s">
        <v>4</v>
      </c>
      <c r="F7" s="1149"/>
      <c r="G7" s="1150"/>
      <c r="H7" s="1099" t="s">
        <v>5</v>
      </c>
      <c r="I7" s="1099" t="s">
        <v>6</v>
      </c>
      <c r="J7" s="1099" t="s">
        <v>7</v>
      </c>
      <c r="K7" s="1111" t="s">
        <v>51</v>
      </c>
      <c r="L7" s="1151"/>
      <c r="M7" s="132"/>
    </row>
    <row r="8" spans="1:15" s="110" customFormat="1" ht="14.1" customHeight="1">
      <c r="A8" s="1102"/>
      <c r="B8" s="1103"/>
      <c r="C8" s="1104"/>
      <c r="D8" s="1148"/>
      <c r="E8" s="111" t="s">
        <v>8</v>
      </c>
      <c r="F8" s="112" t="s">
        <v>9</v>
      </c>
      <c r="G8" s="113" t="s">
        <v>10</v>
      </c>
      <c r="H8" s="1148"/>
      <c r="I8" s="1148"/>
      <c r="J8" s="1100"/>
      <c r="K8" s="114" t="s">
        <v>11</v>
      </c>
      <c r="L8" s="115" t="s">
        <v>12</v>
      </c>
      <c r="M8" s="115" t="s">
        <v>77</v>
      </c>
    </row>
    <row r="9" spans="1:15" s="110" customFormat="1" ht="18" customHeight="1">
      <c r="A9" s="1101" t="s">
        <v>384</v>
      </c>
      <c r="B9" s="1081"/>
      <c r="C9" s="1081"/>
      <c r="D9" s="1081"/>
      <c r="E9" s="1080"/>
      <c r="F9" s="1080"/>
      <c r="G9" s="1080"/>
      <c r="H9" s="1080"/>
      <c r="I9" s="1080"/>
      <c r="J9" s="1080"/>
      <c r="K9" s="1080"/>
      <c r="L9" s="1107"/>
      <c r="M9" s="329"/>
    </row>
    <row r="10" spans="1:15" s="101" customFormat="1" ht="14.1" customHeight="1">
      <c r="A10" s="1132" t="s">
        <v>385</v>
      </c>
      <c r="B10" s="1133"/>
      <c r="C10" s="1134"/>
      <c r="D10" s="1152" t="s">
        <v>72</v>
      </c>
      <c r="E10" s="53">
        <v>1000</v>
      </c>
      <c r="F10" s="54">
        <v>600</v>
      </c>
      <c r="G10" s="55">
        <v>60</v>
      </c>
      <c r="H10" s="95">
        <v>4</v>
      </c>
      <c r="I10" s="57">
        <f t="shared" ref="I10:I54" si="0">E10*F10*H10/1000000</f>
        <v>2.4</v>
      </c>
      <c r="J10" s="57">
        <f t="shared" ref="J10:J54" si="1">E10*F10*G10*H10/1000000000</f>
        <v>0.14399999999999999</v>
      </c>
      <c r="K10" s="50">
        <f t="shared" ref="K10:K54" si="2">L10*J10/I10</f>
        <v>504.02100000000002</v>
      </c>
      <c r="L10" s="524">
        <f t="shared" ref="L10:L54" si="3">M10*(100%-$L$6)</f>
        <v>8400.35</v>
      </c>
      <c r="M10" s="713">
        <v>8400.35</v>
      </c>
      <c r="N10" s="781"/>
      <c r="O10" s="641"/>
    </row>
    <row r="11" spans="1:15" s="101" customFormat="1" ht="14.1" customHeight="1">
      <c r="A11" s="1135"/>
      <c r="B11" s="1136"/>
      <c r="C11" s="1137"/>
      <c r="D11" s="1153"/>
      <c r="E11" s="51">
        <v>1000</v>
      </c>
      <c r="F11" s="13">
        <v>600</v>
      </c>
      <c r="G11" s="14">
        <v>70</v>
      </c>
      <c r="H11" s="96">
        <v>4</v>
      </c>
      <c r="I11" s="58">
        <f t="shared" si="0"/>
        <v>2.4</v>
      </c>
      <c r="J11" s="58">
        <f t="shared" si="1"/>
        <v>0.16800000000000001</v>
      </c>
      <c r="K11" s="11">
        <f t="shared" si="2"/>
        <v>561.13049999999998</v>
      </c>
      <c r="L11" s="515">
        <f t="shared" si="3"/>
        <v>8016.15</v>
      </c>
      <c r="M11" s="720">
        <v>8016.15</v>
      </c>
      <c r="O11" s="641"/>
    </row>
    <row r="12" spans="1:15" s="101" customFormat="1" ht="14.1" customHeight="1">
      <c r="A12" s="1135"/>
      <c r="B12" s="1136"/>
      <c r="C12" s="1137"/>
      <c r="D12" s="1153"/>
      <c r="E12" s="51">
        <v>1000</v>
      </c>
      <c r="F12" s="13">
        <v>600</v>
      </c>
      <c r="G12" s="14">
        <v>80</v>
      </c>
      <c r="H12" s="96">
        <v>3</v>
      </c>
      <c r="I12" s="58">
        <f t="shared" si="0"/>
        <v>1.8</v>
      </c>
      <c r="J12" s="58">
        <f t="shared" si="1"/>
        <v>0.14399999999999999</v>
      </c>
      <c r="K12" s="11">
        <f t="shared" si="2"/>
        <v>617.2432</v>
      </c>
      <c r="L12" s="515">
        <f t="shared" si="3"/>
        <v>7715.54</v>
      </c>
      <c r="M12" s="720">
        <v>7715.54</v>
      </c>
      <c r="O12" s="641"/>
    </row>
    <row r="13" spans="1:15" s="101" customFormat="1" ht="14.1" customHeight="1">
      <c r="A13" s="1135"/>
      <c r="B13" s="1136"/>
      <c r="C13" s="1137"/>
      <c r="D13" s="100"/>
      <c r="E13" s="51">
        <v>1000</v>
      </c>
      <c r="F13" s="13">
        <v>600</v>
      </c>
      <c r="G13" s="97">
        <v>90</v>
      </c>
      <c r="H13" s="96">
        <v>3</v>
      </c>
      <c r="I13" s="58">
        <f t="shared" si="0"/>
        <v>1.8</v>
      </c>
      <c r="J13" s="58">
        <f t="shared" si="1"/>
        <v>0.16200000000000001</v>
      </c>
      <c r="K13" s="11">
        <f t="shared" si="2"/>
        <v>674.48790000000008</v>
      </c>
      <c r="L13" s="515">
        <f t="shared" si="3"/>
        <v>7494.31</v>
      </c>
      <c r="M13" s="720">
        <v>7494.31</v>
      </c>
      <c r="O13" s="641"/>
    </row>
    <row r="14" spans="1:15" s="101" customFormat="1" ht="14.1" customHeight="1">
      <c r="A14" s="1135"/>
      <c r="B14" s="1136"/>
      <c r="C14" s="1137"/>
      <c r="D14" s="100" t="s">
        <v>59</v>
      </c>
      <c r="E14" s="51">
        <v>1000</v>
      </c>
      <c r="F14" s="13">
        <v>600</v>
      </c>
      <c r="G14" s="97">
        <v>100</v>
      </c>
      <c r="H14" s="96">
        <v>2</v>
      </c>
      <c r="I14" s="58">
        <f t="shared" si="0"/>
        <v>1.2</v>
      </c>
      <c r="J14" s="58">
        <f t="shared" si="1"/>
        <v>0.12</v>
      </c>
      <c r="K14" s="11">
        <f t="shared" si="2"/>
        <v>731.15699999999993</v>
      </c>
      <c r="L14" s="515">
        <f t="shared" si="3"/>
        <v>7311.57</v>
      </c>
      <c r="M14" s="720">
        <v>7311.57</v>
      </c>
      <c r="N14" s="781"/>
      <c r="O14" s="1001"/>
    </row>
    <row r="15" spans="1:15" s="101" customFormat="1" ht="14.1" customHeight="1">
      <c r="A15" s="1135"/>
      <c r="B15" s="1136"/>
      <c r="C15" s="1137"/>
      <c r="D15" s="100"/>
      <c r="E15" s="51">
        <v>1000</v>
      </c>
      <c r="F15" s="13">
        <v>600</v>
      </c>
      <c r="G15" s="97">
        <v>110</v>
      </c>
      <c r="H15" s="96">
        <v>2</v>
      </c>
      <c r="I15" s="58">
        <f t="shared" si="0"/>
        <v>1.2</v>
      </c>
      <c r="J15" s="58">
        <f t="shared" si="1"/>
        <v>0.13200000000000001</v>
      </c>
      <c r="K15" s="11">
        <f t="shared" si="2"/>
        <v>787.32170000000008</v>
      </c>
      <c r="L15" s="515">
        <f t="shared" si="3"/>
        <v>7157.47</v>
      </c>
      <c r="M15" s="720">
        <v>7157.47</v>
      </c>
      <c r="O15" s="1001"/>
    </row>
    <row r="16" spans="1:15" s="101" customFormat="1" ht="14.1" customHeight="1">
      <c r="A16" s="1135"/>
      <c r="B16" s="1136"/>
      <c r="C16" s="1137"/>
      <c r="D16" s="1153" t="s">
        <v>64</v>
      </c>
      <c r="E16" s="51">
        <v>1000</v>
      </c>
      <c r="F16" s="13">
        <v>600</v>
      </c>
      <c r="G16" s="97">
        <v>120</v>
      </c>
      <c r="H16" s="96">
        <v>2</v>
      </c>
      <c r="I16" s="58">
        <f t="shared" si="0"/>
        <v>1.2</v>
      </c>
      <c r="J16" s="58">
        <f t="shared" si="1"/>
        <v>0.14399999999999999</v>
      </c>
      <c r="K16" s="11">
        <f t="shared" si="2"/>
        <v>843.83279999999991</v>
      </c>
      <c r="L16" s="515">
        <f t="shared" si="3"/>
        <v>7031.94</v>
      </c>
      <c r="M16" s="720">
        <v>7031.94</v>
      </c>
      <c r="O16" s="641"/>
    </row>
    <row r="17" spans="1:15" s="101" customFormat="1" ht="14.1" customHeight="1">
      <c r="A17" s="1135"/>
      <c r="B17" s="1136"/>
      <c r="C17" s="1137"/>
      <c r="D17" s="1153"/>
      <c r="E17" s="51">
        <v>1000</v>
      </c>
      <c r="F17" s="13">
        <v>600</v>
      </c>
      <c r="G17" s="14">
        <v>130</v>
      </c>
      <c r="H17" s="96">
        <v>2</v>
      </c>
      <c r="I17" s="58">
        <f t="shared" si="0"/>
        <v>1.2</v>
      </c>
      <c r="J17" s="58">
        <f t="shared" si="1"/>
        <v>0.156</v>
      </c>
      <c r="K17" s="11">
        <f t="shared" si="2"/>
        <v>900.41639999999995</v>
      </c>
      <c r="L17" s="515">
        <f t="shared" si="3"/>
        <v>6926.28</v>
      </c>
      <c r="M17" s="720">
        <v>6926.28</v>
      </c>
      <c r="O17" s="641"/>
    </row>
    <row r="18" spans="1:15" s="101" customFormat="1" ht="14.1" customHeight="1">
      <c r="A18" s="1135"/>
      <c r="B18" s="1136"/>
      <c r="C18" s="1137"/>
      <c r="D18" s="1153"/>
      <c r="E18" s="51">
        <v>1000</v>
      </c>
      <c r="F18" s="13">
        <v>600</v>
      </c>
      <c r="G18" s="14">
        <v>140</v>
      </c>
      <c r="H18" s="96">
        <v>2</v>
      </c>
      <c r="I18" s="58">
        <f t="shared" si="0"/>
        <v>1.2</v>
      </c>
      <c r="J18" s="58">
        <f t="shared" si="1"/>
        <v>0.16800000000000001</v>
      </c>
      <c r="K18" s="11">
        <f t="shared" si="2"/>
        <v>957.6532000000002</v>
      </c>
      <c r="L18" s="515">
        <f t="shared" si="3"/>
        <v>6840.38</v>
      </c>
      <c r="M18" s="720">
        <v>6840.38</v>
      </c>
      <c r="O18" s="641"/>
    </row>
    <row r="19" spans="1:15" s="101" customFormat="1" ht="14.1" customHeight="1">
      <c r="A19" s="1135"/>
      <c r="B19" s="1136"/>
      <c r="C19" s="1137"/>
      <c r="D19" s="1153"/>
      <c r="E19" s="51">
        <v>1000</v>
      </c>
      <c r="F19" s="13">
        <v>600</v>
      </c>
      <c r="G19" s="14">
        <v>150</v>
      </c>
      <c r="H19" s="96">
        <v>2</v>
      </c>
      <c r="I19" s="58">
        <f t="shared" si="0"/>
        <v>1.2</v>
      </c>
      <c r="J19" s="58">
        <f t="shared" si="1"/>
        <v>0.18</v>
      </c>
      <c r="K19" s="11">
        <f t="shared" si="2"/>
        <v>1022.2380000000001</v>
      </c>
      <c r="L19" s="515">
        <f t="shared" si="3"/>
        <v>6814.92</v>
      </c>
      <c r="M19" s="720">
        <v>6814.92</v>
      </c>
      <c r="N19" s="781"/>
      <c r="O19" s="641"/>
    </row>
    <row r="20" spans="1:15" s="101" customFormat="1" ht="14.1" customHeight="1">
      <c r="A20" s="1135"/>
      <c r="B20" s="1136"/>
      <c r="C20" s="1137"/>
      <c r="D20" s="1153"/>
      <c r="E20" s="51">
        <v>1000</v>
      </c>
      <c r="F20" s="13">
        <v>600</v>
      </c>
      <c r="G20" s="97">
        <v>160</v>
      </c>
      <c r="H20" s="96">
        <v>2</v>
      </c>
      <c r="I20" s="58">
        <f t="shared" si="0"/>
        <v>1.2</v>
      </c>
      <c r="J20" s="58">
        <f t="shared" si="1"/>
        <v>0.192</v>
      </c>
      <c r="K20" s="11">
        <f t="shared" si="2"/>
        <v>1086.8816000000002</v>
      </c>
      <c r="L20" s="515">
        <f t="shared" si="3"/>
        <v>6793.01</v>
      </c>
      <c r="M20" s="720">
        <v>6793.01</v>
      </c>
      <c r="O20" s="641"/>
    </row>
    <row r="21" spans="1:15" s="101" customFormat="1" ht="14.1" customHeight="1">
      <c r="A21" s="1135"/>
      <c r="B21" s="1136"/>
      <c r="C21" s="1137"/>
      <c r="D21" s="335"/>
      <c r="E21" s="51">
        <v>1000</v>
      </c>
      <c r="F21" s="13">
        <v>600</v>
      </c>
      <c r="G21" s="14">
        <v>170</v>
      </c>
      <c r="H21" s="96">
        <v>1</v>
      </c>
      <c r="I21" s="58">
        <f t="shared" si="0"/>
        <v>0.6</v>
      </c>
      <c r="J21" s="58">
        <f t="shared" si="1"/>
        <v>0.10199999999999999</v>
      </c>
      <c r="K21" s="11">
        <f t="shared" si="2"/>
        <v>1150.8761999999999</v>
      </c>
      <c r="L21" s="515">
        <f t="shared" si="3"/>
        <v>6769.86</v>
      </c>
      <c r="M21" s="720">
        <v>6769.86</v>
      </c>
      <c r="O21" s="641"/>
    </row>
    <row r="22" spans="1:15" s="101" customFormat="1" ht="14.1" customHeight="1">
      <c r="A22" s="1135"/>
      <c r="B22" s="1136"/>
      <c r="C22" s="1137"/>
      <c r="D22" s="335"/>
      <c r="E22" s="51">
        <v>1000</v>
      </c>
      <c r="F22" s="13">
        <v>600</v>
      </c>
      <c r="G22" s="14">
        <v>180</v>
      </c>
      <c r="H22" s="96">
        <v>1</v>
      </c>
      <c r="I22" s="58">
        <f t="shared" si="0"/>
        <v>0.6</v>
      </c>
      <c r="J22" s="58">
        <f t="shared" si="1"/>
        <v>0.108</v>
      </c>
      <c r="K22" s="11">
        <f t="shared" si="2"/>
        <v>1218.5747999999999</v>
      </c>
      <c r="L22" s="515">
        <f t="shared" si="3"/>
        <v>6769.86</v>
      </c>
      <c r="M22" s="720">
        <v>6769.86</v>
      </c>
      <c r="O22" s="641"/>
    </row>
    <row r="23" spans="1:15" s="101" customFormat="1" ht="14.1" customHeight="1">
      <c r="A23" s="1135"/>
      <c r="B23" s="1136"/>
      <c r="C23" s="1137"/>
      <c r="D23" s="335"/>
      <c r="E23" s="51">
        <v>1000</v>
      </c>
      <c r="F23" s="13">
        <v>600</v>
      </c>
      <c r="G23" s="14">
        <v>190</v>
      </c>
      <c r="H23" s="96">
        <v>1</v>
      </c>
      <c r="I23" s="58">
        <f t="shared" si="0"/>
        <v>0.6</v>
      </c>
      <c r="J23" s="58">
        <f t="shared" si="1"/>
        <v>0.114</v>
      </c>
      <c r="K23" s="11">
        <f t="shared" si="2"/>
        <v>1286.2734</v>
      </c>
      <c r="L23" s="515">
        <f t="shared" si="3"/>
        <v>6769.86</v>
      </c>
      <c r="M23" s="720">
        <v>6769.86</v>
      </c>
      <c r="O23" s="641"/>
    </row>
    <row r="24" spans="1:15" s="101" customFormat="1" ht="14.1" customHeight="1">
      <c r="A24" s="1138"/>
      <c r="B24" s="1139"/>
      <c r="C24" s="1140"/>
      <c r="D24" s="159"/>
      <c r="E24" s="51">
        <v>1000</v>
      </c>
      <c r="F24" s="13">
        <v>600</v>
      </c>
      <c r="G24" s="14">
        <v>200</v>
      </c>
      <c r="H24" s="96">
        <v>1</v>
      </c>
      <c r="I24" s="58">
        <f t="shared" si="0"/>
        <v>0.6</v>
      </c>
      <c r="J24" s="58">
        <f t="shared" si="1"/>
        <v>0.12</v>
      </c>
      <c r="K24" s="11">
        <f t="shared" si="2"/>
        <v>1353.9759999999999</v>
      </c>
      <c r="L24" s="515">
        <f t="shared" si="3"/>
        <v>6769.88</v>
      </c>
      <c r="M24" s="720">
        <v>6769.88</v>
      </c>
      <c r="O24" s="641"/>
    </row>
    <row r="25" spans="1:15" s="101" customFormat="1" ht="14.1" customHeight="1">
      <c r="A25" s="1132" t="s">
        <v>386</v>
      </c>
      <c r="B25" s="1133"/>
      <c r="C25" s="1133"/>
      <c r="D25" s="1152" t="s">
        <v>72</v>
      </c>
      <c r="E25" s="53">
        <v>1000</v>
      </c>
      <c r="F25" s="54">
        <v>600</v>
      </c>
      <c r="G25" s="55">
        <v>60</v>
      </c>
      <c r="H25" s="95">
        <v>4</v>
      </c>
      <c r="I25" s="57">
        <f t="shared" si="0"/>
        <v>2.4</v>
      </c>
      <c r="J25" s="57">
        <f t="shared" si="1"/>
        <v>0.14399999999999999</v>
      </c>
      <c r="K25" s="50">
        <f t="shared" si="2"/>
        <v>460.22579999999999</v>
      </c>
      <c r="L25" s="524">
        <f t="shared" si="3"/>
        <v>7670.43</v>
      </c>
      <c r="M25" s="713">
        <v>7670.43</v>
      </c>
      <c r="O25" s="641"/>
    </row>
    <row r="26" spans="1:15" s="101" customFormat="1" ht="14.1" customHeight="1">
      <c r="A26" s="1135"/>
      <c r="B26" s="1136"/>
      <c r="C26" s="1136"/>
      <c r="D26" s="1153"/>
      <c r="E26" s="51">
        <v>1000</v>
      </c>
      <c r="F26" s="13">
        <v>600</v>
      </c>
      <c r="G26" s="14">
        <v>70</v>
      </c>
      <c r="H26" s="96">
        <v>4</v>
      </c>
      <c r="I26" s="58">
        <f t="shared" si="0"/>
        <v>2.4</v>
      </c>
      <c r="J26" s="58">
        <f t="shared" si="1"/>
        <v>0.16800000000000001</v>
      </c>
      <c r="K26" s="11">
        <f t="shared" si="2"/>
        <v>524.75710000000004</v>
      </c>
      <c r="L26" s="515">
        <f t="shared" si="3"/>
        <v>7496.53</v>
      </c>
      <c r="M26" s="720">
        <v>7496.53</v>
      </c>
      <c r="O26" s="641"/>
    </row>
    <row r="27" spans="1:15" s="101" customFormat="1" ht="14.1" customHeight="1">
      <c r="A27" s="1135"/>
      <c r="B27" s="1136"/>
      <c r="C27" s="1136"/>
      <c r="D27" s="1153"/>
      <c r="E27" s="51">
        <v>1000</v>
      </c>
      <c r="F27" s="13">
        <v>600</v>
      </c>
      <c r="G27" s="14">
        <v>80</v>
      </c>
      <c r="H27" s="96">
        <v>3</v>
      </c>
      <c r="I27" s="58">
        <f t="shared" si="0"/>
        <v>1.8</v>
      </c>
      <c r="J27" s="58">
        <f t="shared" si="1"/>
        <v>0.14399999999999999</v>
      </c>
      <c r="K27" s="11">
        <f t="shared" si="2"/>
        <v>588.0071999999999</v>
      </c>
      <c r="L27" s="515">
        <f t="shared" si="3"/>
        <v>7350.09</v>
      </c>
      <c r="M27" s="720">
        <v>7350.09</v>
      </c>
      <c r="N27" s="1001"/>
      <c r="O27" s="641"/>
    </row>
    <row r="28" spans="1:15" s="101" customFormat="1" ht="14.1" customHeight="1">
      <c r="A28" s="1135"/>
      <c r="B28" s="1136"/>
      <c r="C28" s="1136"/>
      <c r="D28" s="100"/>
      <c r="E28" s="51">
        <v>1000</v>
      </c>
      <c r="F28" s="13">
        <v>600</v>
      </c>
      <c r="G28" s="97">
        <v>90</v>
      </c>
      <c r="H28" s="96">
        <v>3</v>
      </c>
      <c r="I28" s="58">
        <f t="shared" si="0"/>
        <v>1.8</v>
      </c>
      <c r="J28" s="58">
        <f t="shared" si="1"/>
        <v>0.16200000000000001</v>
      </c>
      <c r="K28" s="11">
        <f t="shared" si="2"/>
        <v>642.3812999999999</v>
      </c>
      <c r="L28" s="515">
        <f t="shared" si="3"/>
        <v>7137.57</v>
      </c>
      <c r="M28" s="720">
        <v>7137.57</v>
      </c>
      <c r="O28" s="1001"/>
    </row>
    <row r="29" spans="1:15" s="101" customFormat="1" ht="14.1" customHeight="1">
      <c r="A29" s="1135"/>
      <c r="B29" s="1136"/>
      <c r="C29" s="1136"/>
      <c r="D29" s="100" t="s">
        <v>59</v>
      </c>
      <c r="E29" s="51">
        <v>1000</v>
      </c>
      <c r="F29" s="13">
        <v>600</v>
      </c>
      <c r="G29" s="97">
        <v>100</v>
      </c>
      <c r="H29" s="96">
        <v>3</v>
      </c>
      <c r="I29" s="58">
        <f t="shared" si="0"/>
        <v>1.8</v>
      </c>
      <c r="J29" s="58">
        <f t="shared" si="1"/>
        <v>0.18</v>
      </c>
      <c r="K29" s="11">
        <f t="shared" si="2"/>
        <v>696.24799999999982</v>
      </c>
      <c r="L29" s="515">
        <f t="shared" si="3"/>
        <v>6962.48</v>
      </c>
      <c r="M29" s="720">
        <v>6962.48</v>
      </c>
      <c r="O29" s="641"/>
    </row>
    <row r="30" spans="1:15" s="101" customFormat="1" ht="14.1" customHeight="1">
      <c r="A30" s="1135"/>
      <c r="B30" s="1136"/>
      <c r="C30" s="1136"/>
      <c r="D30" s="100"/>
      <c r="E30" s="51">
        <v>1000</v>
      </c>
      <c r="F30" s="13">
        <v>600</v>
      </c>
      <c r="G30" s="97">
        <v>110</v>
      </c>
      <c r="H30" s="96">
        <v>2</v>
      </c>
      <c r="I30" s="58">
        <f t="shared" si="0"/>
        <v>1.2</v>
      </c>
      <c r="J30" s="58">
        <f t="shared" si="1"/>
        <v>0.13200000000000001</v>
      </c>
      <c r="K30" s="11">
        <f t="shared" si="2"/>
        <v>749.64560000000006</v>
      </c>
      <c r="L30" s="515">
        <f t="shared" si="3"/>
        <v>6814.96</v>
      </c>
      <c r="M30" s="720">
        <v>6814.96</v>
      </c>
      <c r="O30" s="641"/>
    </row>
    <row r="31" spans="1:15" s="101" customFormat="1" ht="14.1" customHeight="1">
      <c r="A31" s="1135"/>
      <c r="B31" s="1136"/>
      <c r="C31" s="1136"/>
      <c r="D31" s="1153" t="s">
        <v>64</v>
      </c>
      <c r="E31" s="51">
        <v>1000</v>
      </c>
      <c r="F31" s="13">
        <v>600</v>
      </c>
      <c r="G31" s="97">
        <v>120</v>
      </c>
      <c r="H31" s="96">
        <v>2</v>
      </c>
      <c r="I31" s="58">
        <f t="shared" si="0"/>
        <v>1.2</v>
      </c>
      <c r="J31" s="58">
        <f t="shared" si="1"/>
        <v>0.14399999999999999</v>
      </c>
      <c r="K31" s="11">
        <f t="shared" si="2"/>
        <v>803.66279999999995</v>
      </c>
      <c r="L31" s="515">
        <f t="shared" si="3"/>
        <v>6697.19</v>
      </c>
      <c r="M31" s="720">
        <v>6697.19</v>
      </c>
      <c r="O31" s="641"/>
    </row>
    <row r="32" spans="1:15" s="101" customFormat="1" ht="14.1" customHeight="1">
      <c r="A32" s="1135"/>
      <c r="B32" s="1136"/>
      <c r="C32" s="1136"/>
      <c r="D32" s="1153"/>
      <c r="E32" s="51">
        <v>1000</v>
      </c>
      <c r="F32" s="13">
        <v>600</v>
      </c>
      <c r="G32" s="14">
        <v>130</v>
      </c>
      <c r="H32" s="96">
        <v>2</v>
      </c>
      <c r="I32" s="58">
        <f t="shared" si="0"/>
        <v>1.2</v>
      </c>
      <c r="J32" s="58">
        <f t="shared" si="1"/>
        <v>0.156</v>
      </c>
      <c r="K32" s="11">
        <f t="shared" si="2"/>
        <v>857.46050000000014</v>
      </c>
      <c r="L32" s="515">
        <f t="shared" si="3"/>
        <v>6595.85</v>
      </c>
      <c r="M32" s="720">
        <v>6595.85</v>
      </c>
      <c r="O32" s="641"/>
    </row>
    <row r="33" spans="1:15" s="101" customFormat="1" ht="14.1" customHeight="1">
      <c r="A33" s="1135"/>
      <c r="B33" s="1136"/>
      <c r="C33" s="1136"/>
      <c r="D33" s="1153"/>
      <c r="E33" s="51">
        <v>1000</v>
      </c>
      <c r="F33" s="13">
        <v>600</v>
      </c>
      <c r="G33" s="14">
        <v>140</v>
      </c>
      <c r="H33" s="96">
        <v>2</v>
      </c>
      <c r="I33" s="58">
        <f t="shared" si="0"/>
        <v>1.2</v>
      </c>
      <c r="J33" s="58">
        <f t="shared" si="1"/>
        <v>0.16800000000000001</v>
      </c>
      <c r="K33" s="11">
        <f t="shared" si="2"/>
        <v>912.17000000000007</v>
      </c>
      <c r="L33" s="515">
        <f t="shared" si="3"/>
        <v>6515.5</v>
      </c>
      <c r="M33" s="720">
        <v>6515.5</v>
      </c>
      <c r="O33" s="641"/>
    </row>
    <row r="34" spans="1:15" s="101" customFormat="1" ht="14.1" customHeight="1">
      <c r="A34" s="1135"/>
      <c r="B34" s="1136"/>
      <c r="C34" s="1136"/>
      <c r="D34" s="1153"/>
      <c r="E34" s="51">
        <v>1000</v>
      </c>
      <c r="F34" s="13">
        <v>600</v>
      </c>
      <c r="G34" s="14">
        <v>150</v>
      </c>
      <c r="H34" s="96">
        <v>2</v>
      </c>
      <c r="I34" s="58">
        <f t="shared" si="0"/>
        <v>1.2</v>
      </c>
      <c r="J34" s="58">
        <f t="shared" si="1"/>
        <v>0.18</v>
      </c>
      <c r="K34" s="11">
        <f t="shared" si="2"/>
        <v>965.93700000000001</v>
      </c>
      <c r="L34" s="515">
        <f t="shared" si="3"/>
        <v>6439.58</v>
      </c>
      <c r="M34" s="720">
        <v>6439.58</v>
      </c>
      <c r="O34" s="641"/>
    </row>
    <row r="35" spans="1:15" s="101" customFormat="1" ht="14.1" customHeight="1">
      <c r="A35" s="1135"/>
      <c r="B35" s="1136"/>
      <c r="C35" s="1136"/>
      <c r="D35" s="1153"/>
      <c r="E35" s="51">
        <v>1000</v>
      </c>
      <c r="F35" s="13">
        <v>600</v>
      </c>
      <c r="G35" s="97">
        <v>160</v>
      </c>
      <c r="H35" s="96">
        <v>2</v>
      </c>
      <c r="I35" s="58">
        <f t="shared" si="0"/>
        <v>1.2</v>
      </c>
      <c r="J35" s="58">
        <f t="shared" si="1"/>
        <v>0.192</v>
      </c>
      <c r="K35" s="11">
        <f t="shared" si="2"/>
        <v>1019.9328000000002</v>
      </c>
      <c r="L35" s="515">
        <f t="shared" si="3"/>
        <v>6374.58</v>
      </c>
      <c r="M35" s="720">
        <v>6374.58</v>
      </c>
      <c r="O35" s="641"/>
    </row>
    <row r="36" spans="1:15" s="101" customFormat="1" ht="14.1" customHeight="1">
      <c r="A36" s="1135"/>
      <c r="B36" s="1136"/>
      <c r="C36" s="1136"/>
      <c r="D36" s="335"/>
      <c r="E36" s="51">
        <v>1000</v>
      </c>
      <c r="F36" s="13">
        <v>600</v>
      </c>
      <c r="G36" s="14">
        <v>170</v>
      </c>
      <c r="H36" s="96">
        <v>2</v>
      </c>
      <c r="I36" s="58">
        <f t="shared" si="0"/>
        <v>1.2</v>
      </c>
      <c r="J36" s="58">
        <f t="shared" si="1"/>
        <v>0.20399999999999999</v>
      </c>
      <c r="K36" s="11">
        <f t="shared" si="2"/>
        <v>1071.7088999999999</v>
      </c>
      <c r="L36" s="515">
        <f t="shared" si="3"/>
        <v>6304.17</v>
      </c>
      <c r="M36" s="720">
        <v>6304.17</v>
      </c>
      <c r="O36" s="641"/>
    </row>
    <row r="37" spans="1:15" s="101" customFormat="1" ht="14.1" customHeight="1">
      <c r="A37" s="1135"/>
      <c r="B37" s="1136"/>
      <c r="C37" s="1136"/>
      <c r="D37" s="335"/>
      <c r="E37" s="51">
        <v>1000</v>
      </c>
      <c r="F37" s="13">
        <v>600</v>
      </c>
      <c r="G37" s="14">
        <v>180</v>
      </c>
      <c r="H37" s="96">
        <v>2</v>
      </c>
      <c r="I37" s="58">
        <f t="shared" si="0"/>
        <v>1.2</v>
      </c>
      <c r="J37" s="58">
        <f t="shared" si="1"/>
        <v>0.216</v>
      </c>
      <c r="K37" s="11">
        <f t="shared" si="2"/>
        <v>1114.5258000000001</v>
      </c>
      <c r="L37" s="515">
        <f t="shared" si="3"/>
        <v>6191.81</v>
      </c>
      <c r="M37" s="720">
        <v>6191.81</v>
      </c>
      <c r="O37" s="641"/>
    </row>
    <row r="38" spans="1:15" s="101" customFormat="1" ht="14.1" customHeight="1">
      <c r="A38" s="1135"/>
      <c r="B38" s="1136"/>
      <c r="C38" s="1136"/>
      <c r="D38" s="335"/>
      <c r="E38" s="51">
        <v>1000</v>
      </c>
      <c r="F38" s="13">
        <v>600</v>
      </c>
      <c r="G38" s="14">
        <v>190</v>
      </c>
      <c r="H38" s="96">
        <v>1</v>
      </c>
      <c r="I38" s="58">
        <f t="shared" si="0"/>
        <v>0.6</v>
      </c>
      <c r="J38" s="58">
        <f t="shared" si="1"/>
        <v>0.114</v>
      </c>
      <c r="K38" s="11">
        <f t="shared" si="2"/>
        <v>1176.4439000000002</v>
      </c>
      <c r="L38" s="515">
        <f t="shared" si="3"/>
        <v>6191.81</v>
      </c>
      <c r="M38" s="720">
        <v>6191.81</v>
      </c>
      <c r="O38" s="641"/>
    </row>
    <row r="39" spans="1:15" s="101" customFormat="1" ht="14.1" customHeight="1">
      <c r="A39" s="1138"/>
      <c r="B39" s="1139"/>
      <c r="C39" s="1139"/>
      <c r="D39" s="123"/>
      <c r="E39" s="51">
        <v>1000</v>
      </c>
      <c r="F39" s="13">
        <v>600</v>
      </c>
      <c r="G39" s="14">
        <v>200</v>
      </c>
      <c r="H39" s="96">
        <v>1</v>
      </c>
      <c r="I39" s="58">
        <f t="shared" si="0"/>
        <v>0.6</v>
      </c>
      <c r="J39" s="58">
        <f t="shared" si="1"/>
        <v>0.12</v>
      </c>
      <c r="K39" s="11">
        <f t="shared" si="2"/>
        <v>1238.3620000000001</v>
      </c>
      <c r="L39" s="515">
        <f t="shared" si="3"/>
        <v>6191.81</v>
      </c>
      <c r="M39" s="720">
        <v>6191.81</v>
      </c>
      <c r="O39" s="641"/>
    </row>
    <row r="40" spans="1:15" s="101" customFormat="1" ht="14.1" customHeight="1">
      <c r="A40" s="1053" t="s">
        <v>387</v>
      </c>
      <c r="B40" s="1054"/>
      <c r="C40" s="1054"/>
      <c r="D40" s="1152" t="s">
        <v>72</v>
      </c>
      <c r="E40" s="53">
        <v>1200</v>
      </c>
      <c r="F40" s="54">
        <v>1000</v>
      </c>
      <c r="G40" s="55">
        <v>60</v>
      </c>
      <c r="H40" s="95">
        <v>2</v>
      </c>
      <c r="I40" s="57">
        <f t="shared" si="0"/>
        <v>2.4</v>
      </c>
      <c r="J40" s="57">
        <f t="shared" si="1"/>
        <v>0.14399999999999999</v>
      </c>
      <c r="K40" s="50">
        <f t="shared" si="2"/>
        <v>414.20639999999997</v>
      </c>
      <c r="L40" s="524">
        <f t="shared" si="3"/>
        <v>6903.44</v>
      </c>
      <c r="M40" s="713">
        <v>6903.44</v>
      </c>
      <c r="N40" s="781"/>
      <c r="O40" s="641"/>
    </row>
    <row r="41" spans="1:15" ht="14.1" customHeight="1">
      <c r="A41" s="1069"/>
      <c r="B41" s="1084"/>
      <c r="C41" s="1084"/>
      <c r="D41" s="1153"/>
      <c r="E41" s="51">
        <v>1200</v>
      </c>
      <c r="F41" s="13">
        <v>1000</v>
      </c>
      <c r="G41" s="14">
        <v>70</v>
      </c>
      <c r="H41" s="96">
        <v>2</v>
      </c>
      <c r="I41" s="58">
        <f t="shared" si="0"/>
        <v>2.4</v>
      </c>
      <c r="J41" s="58">
        <f t="shared" si="1"/>
        <v>0.16800000000000001</v>
      </c>
      <c r="K41" s="11">
        <f t="shared" si="2"/>
        <v>472.27810000000005</v>
      </c>
      <c r="L41" s="515">
        <f t="shared" si="3"/>
        <v>6746.83</v>
      </c>
      <c r="M41" s="720">
        <v>6746.83</v>
      </c>
    </row>
    <row r="42" spans="1:15" ht="14.1" customHeight="1">
      <c r="A42" s="1069"/>
      <c r="B42" s="1084"/>
      <c r="C42" s="1084"/>
      <c r="D42" s="1153"/>
      <c r="E42" s="51">
        <v>1200</v>
      </c>
      <c r="F42" s="13">
        <v>1000</v>
      </c>
      <c r="G42" s="14">
        <v>80</v>
      </c>
      <c r="H42" s="96">
        <v>2</v>
      </c>
      <c r="I42" s="58">
        <f t="shared" si="0"/>
        <v>2.4</v>
      </c>
      <c r="J42" s="58">
        <f t="shared" si="1"/>
        <v>0.192</v>
      </c>
      <c r="K42" s="11">
        <f t="shared" si="2"/>
        <v>529.2088</v>
      </c>
      <c r="L42" s="515">
        <f t="shared" si="3"/>
        <v>6615.11</v>
      </c>
      <c r="M42" s="720">
        <v>6615.11</v>
      </c>
    </row>
    <row r="43" spans="1:15" ht="14.1" customHeight="1">
      <c r="A43" s="1069"/>
      <c r="B43" s="1084"/>
      <c r="C43" s="1084"/>
      <c r="D43" s="100"/>
      <c r="E43" s="51">
        <v>1200</v>
      </c>
      <c r="F43" s="13">
        <v>1000</v>
      </c>
      <c r="G43" s="97">
        <v>90</v>
      </c>
      <c r="H43" s="96">
        <v>2</v>
      </c>
      <c r="I43" s="58">
        <f t="shared" si="0"/>
        <v>2.4</v>
      </c>
      <c r="J43" s="58">
        <f t="shared" si="1"/>
        <v>0.216</v>
      </c>
      <c r="K43" s="11">
        <f t="shared" si="2"/>
        <v>578.14020000000005</v>
      </c>
      <c r="L43" s="515">
        <f t="shared" si="3"/>
        <v>6423.78</v>
      </c>
      <c r="M43" s="720">
        <v>6423.78</v>
      </c>
    </row>
    <row r="44" spans="1:15" ht="14.1" customHeight="1">
      <c r="A44" s="1069"/>
      <c r="B44" s="1084"/>
      <c r="C44" s="1084"/>
      <c r="D44" s="100" t="s">
        <v>59</v>
      </c>
      <c r="E44" s="51">
        <v>1200</v>
      </c>
      <c r="F44" s="13">
        <v>1000</v>
      </c>
      <c r="G44" s="97">
        <v>100</v>
      </c>
      <c r="H44" s="96">
        <v>2</v>
      </c>
      <c r="I44" s="58">
        <f t="shared" si="0"/>
        <v>2.4</v>
      </c>
      <c r="J44" s="58">
        <f t="shared" si="1"/>
        <v>0.24</v>
      </c>
      <c r="K44" s="11">
        <f t="shared" si="2"/>
        <v>626.63200000000006</v>
      </c>
      <c r="L44" s="515">
        <f t="shared" si="3"/>
        <v>6266.32</v>
      </c>
      <c r="M44" s="720">
        <v>6266.32</v>
      </c>
      <c r="N44" s="781"/>
    </row>
    <row r="45" spans="1:15" ht="14.1" customHeight="1">
      <c r="A45" s="1069"/>
      <c r="B45" s="1084"/>
      <c r="C45" s="1084"/>
      <c r="D45" s="100"/>
      <c r="E45" s="51">
        <v>1200</v>
      </c>
      <c r="F45" s="13">
        <v>1000</v>
      </c>
      <c r="G45" s="97">
        <v>110</v>
      </c>
      <c r="H45" s="96">
        <v>1</v>
      </c>
      <c r="I45" s="58">
        <f t="shared" si="0"/>
        <v>1.2</v>
      </c>
      <c r="J45" s="58">
        <f t="shared" si="1"/>
        <v>0.13200000000000001</v>
      </c>
      <c r="K45" s="11">
        <f t="shared" si="2"/>
        <v>674.68610000000001</v>
      </c>
      <c r="L45" s="515">
        <f t="shared" si="3"/>
        <v>6133.51</v>
      </c>
      <c r="M45" s="720">
        <v>6133.51</v>
      </c>
      <c r="N45" s="781"/>
    </row>
    <row r="46" spans="1:15" ht="14.1" customHeight="1">
      <c r="A46" s="1069"/>
      <c r="B46" s="1084"/>
      <c r="C46" s="1084"/>
      <c r="D46" s="1153" t="s">
        <v>64</v>
      </c>
      <c r="E46" s="51">
        <v>1200</v>
      </c>
      <c r="F46" s="13">
        <v>1000</v>
      </c>
      <c r="G46" s="97">
        <v>120</v>
      </c>
      <c r="H46" s="96">
        <v>1</v>
      </c>
      <c r="I46" s="58">
        <f t="shared" si="0"/>
        <v>1.2</v>
      </c>
      <c r="J46" s="58">
        <f t="shared" si="1"/>
        <v>0.14399999999999999</v>
      </c>
      <c r="K46" s="11">
        <f t="shared" si="2"/>
        <v>723.29039999999998</v>
      </c>
      <c r="L46" s="515">
        <f t="shared" si="3"/>
        <v>6027.42</v>
      </c>
      <c r="M46" s="720">
        <v>6027.42</v>
      </c>
    </row>
    <row r="47" spans="1:15" ht="14.1" customHeight="1">
      <c r="A47" s="1069"/>
      <c r="B47" s="1084"/>
      <c r="C47" s="1084"/>
      <c r="D47" s="1153"/>
      <c r="E47" s="51">
        <v>1200</v>
      </c>
      <c r="F47" s="13">
        <v>1000</v>
      </c>
      <c r="G47" s="14">
        <v>130</v>
      </c>
      <c r="H47" s="96">
        <v>1</v>
      </c>
      <c r="I47" s="58">
        <f t="shared" si="0"/>
        <v>1.2</v>
      </c>
      <c r="J47" s="58">
        <f t="shared" si="1"/>
        <v>0.156</v>
      </c>
      <c r="K47" s="11">
        <f t="shared" si="2"/>
        <v>771.72550000000001</v>
      </c>
      <c r="L47" s="515">
        <f t="shared" si="3"/>
        <v>5936.35</v>
      </c>
      <c r="M47" s="720">
        <v>5936.35</v>
      </c>
    </row>
    <row r="48" spans="1:15" ht="14.1" customHeight="1">
      <c r="A48" s="1069"/>
      <c r="B48" s="1084"/>
      <c r="C48" s="1084"/>
      <c r="D48" s="1153"/>
      <c r="E48" s="51">
        <v>1200</v>
      </c>
      <c r="F48" s="13">
        <v>1000</v>
      </c>
      <c r="G48" s="14">
        <v>140</v>
      </c>
      <c r="H48" s="96">
        <v>1</v>
      </c>
      <c r="I48" s="58">
        <f t="shared" si="0"/>
        <v>1.2</v>
      </c>
      <c r="J48" s="58">
        <f t="shared" si="1"/>
        <v>0.16800000000000001</v>
      </c>
      <c r="K48" s="11">
        <f t="shared" si="2"/>
        <v>820.96</v>
      </c>
      <c r="L48" s="515">
        <f t="shared" si="3"/>
        <v>5864</v>
      </c>
      <c r="M48" s="720">
        <v>5864</v>
      </c>
    </row>
    <row r="49" spans="1:15" ht="14.1" customHeight="1">
      <c r="A49" s="1069"/>
      <c r="B49" s="1084"/>
      <c r="C49" s="1084"/>
      <c r="D49" s="1153"/>
      <c r="E49" s="51">
        <v>1200</v>
      </c>
      <c r="F49" s="13">
        <v>1000</v>
      </c>
      <c r="G49" s="14">
        <v>150</v>
      </c>
      <c r="H49" s="96">
        <v>1</v>
      </c>
      <c r="I49" s="58">
        <f t="shared" si="0"/>
        <v>1.2</v>
      </c>
      <c r="J49" s="58">
        <f t="shared" si="1"/>
        <v>0.18</v>
      </c>
      <c r="K49" s="11">
        <f t="shared" si="2"/>
        <v>869.34749999999997</v>
      </c>
      <c r="L49" s="515">
        <f t="shared" si="3"/>
        <v>5795.65</v>
      </c>
      <c r="M49" s="720">
        <v>5795.65</v>
      </c>
    </row>
    <row r="50" spans="1:15" ht="14.1" customHeight="1">
      <c r="A50" s="1069"/>
      <c r="B50" s="1084"/>
      <c r="C50" s="1084"/>
      <c r="D50" s="1153"/>
      <c r="E50" s="51">
        <v>1200</v>
      </c>
      <c r="F50" s="13">
        <v>1000</v>
      </c>
      <c r="G50" s="97">
        <v>160</v>
      </c>
      <c r="H50" s="96">
        <v>1</v>
      </c>
      <c r="I50" s="58">
        <f t="shared" si="0"/>
        <v>1.2</v>
      </c>
      <c r="J50" s="58">
        <f t="shared" si="1"/>
        <v>0.192</v>
      </c>
      <c r="K50" s="11">
        <f t="shared" si="2"/>
        <v>917.94240000000002</v>
      </c>
      <c r="L50" s="515">
        <f t="shared" si="3"/>
        <v>5737.14</v>
      </c>
      <c r="M50" s="720">
        <v>5737.14</v>
      </c>
    </row>
    <row r="51" spans="1:15" ht="14.1" customHeight="1">
      <c r="A51" s="1069"/>
      <c r="B51" s="1084"/>
      <c r="C51" s="1084"/>
      <c r="D51" s="124"/>
      <c r="E51" s="51">
        <v>1200</v>
      </c>
      <c r="F51" s="13">
        <v>1000</v>
      </c>
      <c r="G51" s="14">
        <v>170</v>
      </c>
      <c r="H51" s="96">
        <v>1</v>
      </c>
      <c r="I51" s="58">
        <f t="shared" si="0"/>
        <v>1.2</v>
      </c>
      <c r="J51" s="58">
        <f t="shared" si="1"/>
        <v>0.20399999999999999</v>
      </c>
      <c r="K51" s="11">
        <f t="shared" si="2"/>
        <v>964.54090000000008</v>
      </c>
      <c r="L51" s="515">
        <f t="shared" si="3"/>
        <v>5673.77</v>
      </c>
      <c r="M51" s="720">
        <v>5673.77</v>
      </c>
    </row>
    <row r="52" spans="1:15" ht="14.1" customHeight="1">
      <c r="A52" s="1069"/>
      <c r="B52" s="1084"/>
      <c r="C52" s="1084"/>
      <c r="D52" s="23"/>
      <c r="E52" s="51">
        <v>1200</v>
      </c>
      <c r="F52" s="13">
        <v>1000</v>
      </c>
      <c r="G52" s="14">
        <v>180</v>
      </c>
      <c r="H52" s="96">
        <v>1</v>
      </c>
      <c r="I52" s="58">
        <f t="shared" si="0"/>
        <v>1.2</v>
      </c>
      <c r="J52" s="58">
        <f t="shared" si="1"/>
        <v>0.216</v>
      </c>
      <c r="K52" s="11">
        <f t="shared" si="2"/>
        <v>1003.0752000000001</v>
      </c>
      <c r="L52" s="515">
        <f t="shared" si="3"/>
        <v>5572.64</v>
      </c>
      <c r="M52" s="720">
        <v>5572.64</v>
      </c>
    </row>
    <row r="53" spans="1:15" ht="14.1" customHeight="1">
      <c r="A53" s="1069"/>
      <c r="B53" s="1084"/>
      <c r="C53" s="1084"/>
      <c r="D53" s="23"/>
      <c r="E53" s="51">
        <v>1200</v>
      </c>
      <c r="F53" s="13">
        <v>1000</v>
      </c>
      <c r="G53" s="14">
        <v>190</v>
      </c>
      <c r="H53" s="96">
        <v>1</v>
      </c>
      <c r="I53" s="58">
        <f t="shared" si="0"/>
        <v>1.2</v>
      </c>
      <c r="J53" s="58">
        <f t="shared" si="1"/>
        <v>0.22800000000000001</v>
      </c>
      <c r="K53" s="11">
        <f t="shared" si="2"/>
        <v>1058.8016000000002</v>
      </c>
      <c r="L53" s="515">
        <f t="shared" si="3"/>
        <v>5572.64</v>
      </c>
      <c r="M53" s="720">
        <v>5572.64</v>
      </c>
    </row>
    <row r="54" spans="1:15" ht="14.1" customHeight="1">
      <c r="A54" s="1056"/>
      <c r="B54" s="1057"/>
      <c r="C54" s="1057"/>
      <c r="D54" s="171"/>
      <c r="E54" s="78">
        <v>1200</v>
      </c>
      <c r="F54" s="79">
        <v>1000</v>
      </c>
      <c r="G54" s="80">
        <v>200</v>
      </c>
      <c r="H54" s="493">
        <v>1</v>
      </c>
      <c r="I54" s="82">
        <f t="shared" si="0"/>
        <v>1.2</v>
      </c>
      <c r="J54" s="82">
        <f t="shared" si="1"/>
        <v>0.24</v>
      </c>
      <c r="K54" s="71">
        <f t="shared" si="2"/>
        <v>1114.528</v>
      </c>
      <c r="L54" s="627">
        <f t="shared" si="3"/>
        <v>5572.64</v>
      </c>
      <c r="M54" s="733">
        <v>5572.64</v>
      </c>
      <c r="N54" s="781"/>
    </row>
    <row r="55" spans="1:15" s="49" customFormat="1" ht="12.75" customHeight="1">
      <c r="A55" s="327"/>
      <c r="B55" s="19"/>
      <c r="C55" s="19"/>
      <c r="D55" s="19"/>
      <c r="E55" s="19"/>
      <c r="F55" s="19"/>
      <c r="G55" s="19"/>
      <c r="H55" s="19"/>
      <c r="I55" s="19"/>
      <c r="J55" s="19"/>
      <c r="K55" s="52"/>
      <c r="L55" s="52"/>
      <c r="M55" s="52"/>
      <c r="O55" s="641"/>
    </row>
    <row r="56" spans="1:15" s="49" customFormat="1" ht="12.75" customHeight="1">
      <c r="A56" s="118" t="s">
        <v>18</v>
      </c>
      <c r="B56" s="118"/>
      <c r="C56" s="118"/>
      <c r="D56" s="118"/>
      <c r="E56" s="118"/>
      <c r="F56" s="118"/>
      <c r="G56" s="118"/>
      <c r="H56" s="118"/>
      <c r="I56" s="119"/>
      <c r="J56" s="119"/>
      <c r="K56" s="5" t="s">
        <v>19</v>
      </c>
      <c r="L56" s="5"/>
      <c r="M56" s="5"/>
      <c r="O56" s="641"/>
    </row>
    <row r="57" spans="1:15" s="49" customFormat="1" ht="12.75" customHeight="1">
      <c r="A57" s="327" t="s">
        <v>29</v>
      </c>
      <c r="B57" s="327"/>
      <c r="C57" s="327"/>
      <c r="D57" s="327"/>
      <c r="E57" s="327"/>
      <c r="F57" s="327"/>
      <c r="G57" s="327"/>
      <c r="H57" s="327"/>
      <c r="I57" s="327"/>
      <c r="J57" s="327"/>
      <c r="K57" s="1098" t="s">
        <v>44</v>
      </c>
      <c r="L57" s="1098"/>
      <c r="M57" s="119"/>
      <c r="O57" s="641"/>
    </row>
    <row r="58" spans="1:15" s="49" customFormat="1" ht="12.75" customHeight="1">
      <c r="A58" s="328" t="s">
        <v>25</v>
      </c>
      <c r="B58" s="328"/>
      <c r="C58" s="328"/>
      <c r="D58" s="328"/>
      <c r="E58" s="328"/>
      <c r="F58" s="328"/>
      <c r="G58" s="328"/>
      <c r="H58" s="328"/>
      <c r="I58" s="328"/>
      <c r="J58" s="328"/>
      <c r="K58" s="1097" t="s">
        <v>45</v>
      </c>
      <c r="L58" s="1097"/>
      <c r="M58" s="333"/>
      <c r="O58" s="641"/>
    </row>
    <row r="59" spans="1:15" s="49" customFormat="1" ht="12.75" customHeight="1">
      <c r="A59" s="1108" t="s">
        <v>61</v>
      </c>
      <c r="B59" s="1108"/>
      <c r="C59" s="1108"/>
      <c r="D59" s="1108"/>
      <c r="E59" s="1108"/>
      <c r="F59" s="1108"/>
      <c r="G59" s="1108"/>
      <c r="H59" s="1108"/>
      <c r="I59" s="1108"/>
      <c r="J59" s="1108"/>
      <c r="K59" s="270" t="s">
        <v>454</v>
      </c>
      <c r="L59" s="271"/>
      <c r="M59" s="271"/>
      <c r="O59" s="641"/>
    </row>
    <row r="60" spans="1:15" s="49" customFormat="1" ht="12.75" customHeight="1">
      <c r="A60" s="1108"/>
      <c r="B60" s="1108"/>
      <c r="C60" s="1108"/>
      <c r="D60" s="1108"/>
      <c r="E60" s="1108"/>
      <c r="F60" s="1108"/>
      <c r="G60" s="1108"/>
      <c r="H60" s="1108"/>
      <c r="I60" s="1108"/>
      <c r="J60" s="1108"/>
      <c r="K60" s="270" t="s">
        <v>455</v>
      </c>
      <c r="L60" s="271"/>
      <c r="M60" s="271"/>
      <c r="O60" s="641"/>
    </row>
    <row r="61" spans="1:15" s="49" customFormat="1" ht="12.75" customHeight="1">
      <c r="A61" s="1096"/>
      <c r="B61" s="1096"/>
      <c r="C61" s="1096"/>
      <c r="D61" s="1096"/>
      <c r="E61" s="1096"/>
      <c r="F61" s="1096"/>
      <c r="G61" s="1096"/>
      <c r="H61" s="1096"/>
      <c r="I61" s="1096"/>
      <c r="J61" s="1096"/>
      <c r="K61" s="333"/>
      <c r="L61" s="17"/>
      <c r="M61" s="17"/>
      <c r="O61" s="641"/>
    </row>
    <row r="62" spans="1:15" s="49" customFormat="1">
      <c r="A62" s="1108"/>
      <c r="B62" s="1108"/>
      <c r="C62" s="1108"/>
      <c r="D62" s="1108"/>
      <c r="E62" s="1108"/>
      <c r="F62" s="1108"/>
      <c r="G62" s="1108"/>
      <c r="H62" s="1108"/>
      <c r="I62" s="1108"/>
      <c r="J62" s="1108"/>
      <c r="K62" s="333"/>
      <c r="L62" s="17"/>
      <c r="M62" s="17"/>
      <c r="O62" s="641"/>
    </row>
    <row r="63" spans="1:15" s="52" customFormat="1" ht="12.75" customHeight="1">
      <c r="A63" s="1108"/>
      <c r="B63" s="1108"/>
      <c r="C63" s="1108"/>
      <c r="D63" s="1108"/>
      <c r="E63" s="1108"/>
      <c r="F63" s="1108"/>
      <c r="G63" s="1108"/>
      <c r="H63" s="1108"/>
      <c r="I63" s="1108"/>
      <c r="J63" s="1108"/>
      <c r="O63" s="641"/>
    </row>
  </sheetData>
  <mergeCells count="28">
    <mergeCell ref="A60:J60"/>
    <mergeCell ref="A61:J61"/>
    <mergeCell ref="A62:J62"/>
    <mergeCell ref="A63:J63"/>
    <mergeCell ref="K57:L57"/>
    <mergeCell ref="K58:L58"/>
    <mergeCell ref="A59:J59"/>
    <mergeCell ref="A40:C54"/>
    <mergeCell ref="D40:D42"/>
    <mergeCell ref="D46:D50"/>
    <mergeCell ref="A25:C39"/>
    <mergeCell ref="D25:D27"/>
    <mergeCell ref="A9:L9"/>
    <mergeCell ref="A10:C24"/>
    <mergeCell ref="D10:D12"/>
    <mergeCell ref="D16:D20"/>
    <mergeCell ref="D31:D35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</mergeCells>
  <printOptions horizontalCentered="1"/>
  <pageMargins left="0.39" right="0.34" top="0.18" bottom="0.19" header="0.17" footer="0.17"/>
  <pageSetup paperSize="9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72"/>
  <sheetViews>
    <sheetView showGridLines="0" view="pageBreakPreview" zoomScale="80" zoomScaleNormal="70" zoomScaleSheetLayoutView="80" zoomScalePageLayoutView="75" workbookViewId="0">
      <selection sqref="A1:L1"/>
    </sheetView>
  </sheetViews>
  <sheetFormatPr defaultRowHeight="12.75"/>
  <cols>
    <col min="1" max="1" width="7.7109375" style="327" customWidth="1"/>
    <col min="2" max="2" width="7.7109375" style="19" customWidth="1"/>
    <col min="3" max="3" width="11.28515625" style="19" customWidth="1"/>
    <col min="4" max="4" width="38.7109375" style="19" customWidth="1"/>
    <col min="5" max="7" width="8.7109375" style="19" customWidth="1"/>
    <col min="8" max="10" width="10.28515625" style="19" customWidth="1"/>
    <col min="11" max="11" width="10.7109375" style="52" customWidth="1"/>
    <col min="12" max="12" width="12.7109375" style="52" customWidth="1"/>
    <col min="13" max="13" width="12.7109375" style="52" hidden="1" customWidth="1"/>
    <col min="14" max="16384" width="9.140625" style="19"/>
  </cols>
  <sheetData>
    <row r="1" spans="1:14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8"/>
    </row>
    <row r="2" spans="1:14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8"/>
    </row>
    <row r="3" spans="1:14" ht="15" customHeight="1">
      <c r="A3" s="1110" t="s">
        <v>31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8"/>
    </row>
    <row r="4" spans="1:14" ht="15" customHeight="1">
      <c r="A4" s="1063" t="str">
        <f>'GBI 1'!A4:L4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8"/>
    </row>
    <row r="5" spans="1:14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60"/>
      <c r="L5" s="161"/>
      <c r="M5" s="161"/>
    </row>
    <row r="6" spans="1:14" ht="15" customHeight="1">
      <c r="A6" s="332"/>
      <c r="B6" s="330"/>
      <c r="C6" s="330"/>
      <c r="D6" s="330"/>
      <c r="E6" s="330"/>
      <c r="F6" s="330"/>
      <c r="G6" s="330"/>
      <c r="H6" s="330"/>
      <c r="I6" s="330"/>
      <c r="J6" s="330"/>
      <c r="K6" s="156" t="s">
        <v>76</v>
      </c>
      <c r="L6" s="157">
        <v>0</v>
      </c>
      <c r="M6" s="157"/>
    </row>
    <row r="7" spans="1:14" s="110" customFormat="1" ht="14.25" customHeight="1">
      <c r="A7" s="1101" t="s">
        <v>2</v>
      </c>
      <c r="B7" s="1081"/>
      <c r="C7" s="1082"/>
      <c r="D7" s="1105" t="s">
        <v>3</v>
      </c>
      <c r="E7" s="1079" t="s">
        <v>4</v>
      </c>
      <c r="F7" s="1149"/>
      <c r="G7" s="1150"/>
      <c r="H7" s="1099" t="s">
        <v>5</v>
      </c>
      <c r="I7" s="1099" t="s">
        <v>6</v>
      </c>
      <c r="J7" s="1099" t="s">
        <v>7</v>
      </c>
      <c r="K7" s="1111" t="s">
        <v>51</v>
      </c>
      <c r="L7" s="1151"/>
      <c r="M7" s="125"/>
    </row>
    <row r="8" spans="1:14" s="110" customFormat="1" ht="16.5" customHeight="1">
      <c r="A8" s="1102"/>
      <c r="B8" s="1103"/>
      <c r="C8" s="1104"/>
      <c r="D8" s="1148"/>
      <c r="E8" s="111" t="s">
        <v>8</v>
      </c>
      <c r="F8" s="112" t="s">
        <v>9</v>
      </c>
      <c r="G8" s="113" t="s">
        <v>10</v>
      </c>
      <c r="H8" s="1148"/>
      <c r="I8" s="1148"/>
      <c r="J8" s="1100"/>
      <c r="K8" s="114" t="s">
        <v>11</v>
      </c>
      <c r="L8" s="115" t="s">
        <v>12</v>
      </c>
      <c r="M8" s="115" t="s">
        <v>12</v>
      </c>
    </row>
    <row r="9" spans="1:14" ht="18" customHeight="1">
      <c r="A9" s="1101" t="s">
        <v>388</v>
      </c>
      <c r="B9" s="1081"/>
      <c r="C9" s="1081"/>
      <c r="D9" s="1081"/>
      <c r="E9" s="1080"/>
      <c r="F9" s="1080"/>
      <c r="G9" s="1080"/>
      <c r="H9" s="1080"/>
      <c r="I9" s="1080"/>
      <c r="J9" s="1080"/>
      <c r="K9" s="1080"/>
      <c r="L9" s="1107"/>
      <c r="M9" s="18"/>
    </row>
    <row r="10" spans="1:14" ht="14.1" customHeight="1">
      <c r="A10" s="1157" t="s">
        <v>389</v>
      </c>
      <c r="B10" s="1158"/>
      <c r="C10" s="1159"/>
      <c r="D10" s="45" t="s">
        <v>390</v>
      </c>
      <c r="E10" s="53">
        <v>1000</v>
      </c>
      <c r="F10" s="54">
        <v>600</v>
      </c>
      <c r="G10" s="55">
        <v>40</v>
      </c>
      <c r="H10" s="95">
        <v>4</v>
      </c>
      <c r="I10" s="57">
        <f>E10*F10*H10/1000000</f>
        <v>2.4</v>
      </c>
      <c r="J10" s="57">
        <f>E10*F10*G10*H10/1000000000</f>
        <v>9.6000000000000002E-2</v>
      </c>
      <c r="K10" s="50">
        <f>L10*J10/I10</f>
        <v>392.34320000000002</v>
      </c>
      <c r="L10" s="524">
        <f>M10*(100%-$L$6)</f>
        <v>9808.58</v>
      </c>
      <c r="M10" s="713">
        <v>9808.58</v>
      </c>
      <c r="N10" s="644"/>
    </row>
    <row r="11" spans="1:14" ht="14.1" customHeight="1">
      <c r="A11" s="1160"/>
      <c r="B11" s="1161"/>
      <c r="C11" s="1162"/>
      <c r="D11" s="24"/>
      <c r="E11" s="78">
        <v>1000</v>
      </c>
      <c r="F11" s="79">
        <v>600</v>
      </c>
      <c r="G11" s="80">
        <v>50</v>
      </c>
      <c r="H11" s="493">
        <v>4</v>
      </c>
      <c r="I11" s="82">
        <v>2.4</v>
      </c>
      <c r="J11" s="82">
        <f>E11*F11*G11*H11/1000000000</f>
        <v>0.12</v>
      </c>
      <c r="K11" s="71">
        <f>L11*J11/I11</f>
        <v>490.42899999999997</v>
      </c>
      <c r="L11" s="627">
        <f>M11*(100%-$L$6)</f>
        <v>9808.58</v>
      </c>
      <c r="M11" s="733">
        <v>9808.58</v>
      </c>
    </row>
    <row r="12" spans="1:14" ht="14.1" customHeight="1">
      <c r="A12" s="1053" t="s">
        <v>391</v>
      </c>
      <c r="B12" s="1054"/>
      <c r="C12" s="1054"/>
      <c r="D12" s="1163" t="s">
        <v>392</v>
      </c>
      <c r="E12" s="59">
        <v>1000</v>
      </c>
      <c r="F12" s="60">
        <v>600</v>
      </c>
      <c r="G12" s="127">
        <v>40</v>
      </c>
      <c r="H12" s="494">
        <v>4</v>
      </c>
      <c r="I12" s="63">
        <f>E12*F12*H12/1000000</f>
        <v>2.4</v>
      </c>
      <c r="J12" s="63">
        <f>E12*F12*G12*H12/1000000000</f>
        <v>9.6000000000000002E-2</v>
      </c>
      <c r="K12" s="85">
        <f t="shared" ref="K12:K46" si="0">L12*J12/I12</f>
        <v>326.94080000000008</v>
      </c>
      <c r="L12" s="509">
        <f t="shared" ref="L12:L63" si="1">M12*(100%-$L$6)</f>
        <v>8173.52</v>
      </c>
      <c r="M12" s="735">
        <v>8173.52</v>
      </c>
    </row>
    <row r="13" spans="1:14" ht="14.1" customHeight="1">
      <c r="A13" s="1069"/>
      <c r="B13" s="1084"/>
      <c r="C13" s="1084"/>
      <c r="D13" s="1164"/>
      <c r="E13" s="51">
        <v>1000</v>
      </c>
      <c r="F13" s="13">
        <v>600</v>
      </c>
      <c r="G13" s="97">
        <v>50</v>
      </c>
      <c r="H13" s="96">
        <v>4</v>
      </c>
      <c r="I13" s="58">
        <f t="shared" ref="I13:I28" si="2">E13*F13*H13/1000000</f>
        <v>2.4</v>
      </c>
      <c r="J13" s="58">
        <f t="shared" ref="J13:J28" si="3">E13*F13*G13*H13/1000000000</f>
        <v>0.12</v>
      </c>
      <c r="K13" s="11">
        <f t="shared" si="0"/>
        <v>408.67600000000004</v>
      </c>
      <c r="L13" s="515">
        <f t="shared" si="1"/>
        <v>8173.52</v>
      </c>
      <c r="M13" s="720">
        <v>8173.52</v>
      </c>
      <c r="N13" s="644"/>
    </row>
    <row r="14" spans="1:14" ht="14.1" customHeight="1">
      <c r="A14" s="1069"/>
      <c r="B14" s="1084"/>
      <c r="C14" s="1084"/>
      <c r="D14" s="1164"/>
      <c r="E14" s="51">
        <v>1000</v>
      </c>
      <c r="F14" s="13">
        <v>600</v>
      </c>
      <c r="G14" s="97">
        <v>60</v>
      </c>
      <c r="H14" s="96">
        <v>4</v>
      </c>
      <c r="I14" s="58">
        <f t="shared" si="2"/>
        <v>2.4</v>
      </c>
      <c r="J14" s="58">
        <f t="shared" si="3"/>
        <v>0.14399999999999999</v>
      </c>
      <c r="K14" s="11">
        <f t="shared" si="0"/>
        <v>490.41120000000001</v>
      </c>
      <c r="L14" s="515">
        <f t="shared" si="1"/>
        <v>8173.52</v>
      </c>
      <c r="M14" s="720">
        <v>8173.52</v>
      </c>
    </row>
    <row r="15" spans="1:14" ht="14.1" customHeight="1">
      <c r="A15" s="1069"/>
      <c r="B15" s="1084"/>
      <c r="C15" s="1084"/>
      <c r="D15" s="1164"/>
      <c r="E15" s="51">
        <v>1000</v>
      </c>
      <c r="F15" s="13">
        <v>600</v>
      </c>
      <c r="G15" s="97">
        <v>70</v>
      </c>
      <c r="H15" s="96">
        <v>4</v>
      </c>
      <c r="I15" s="58">
        <f t="shared" si="2"/>
        <v>2.4</v>
      </c>
      <c r="J15" s="58">
        <f t="shared" si="3"/>
        <v>0.16800000000000001</v>
      </c>
      <c r="K15" s="11">
        <f t="shared" si="0"/>
        <v>572.14640000000009</v>
      </c>
      <c r="L15" s="515">
        <f t="shared" si="1"/>
        <v>8173.52</v>
      </c>
      <c r="M15" s="720">
        <v>8173.52</v>
      </c>
    </row>
    <row r="16" spans="1:14" ht="14.1" customHeight="1">
      <c r="A16" s="1069"/>
      <c r="B16" s="1084"/>
      <c r="C16" s="1084"/>
      <c r="D16" s="1164"/>
      <c r="E16" s="51">
        <v>1000</v>
      </c>
      <c r="F16" s="13">
        <v>600</v>
      </c>
      <c r="G16" s="97">
        <v>80</v>
      </c>
      <c r="H16" s="96">
        <v>2</v>
      </c>
      <c r="I16" s="58">
        <f t="shared" si="2"/>
        <v>1.2</v>
      </c>
      <c r="J16" s="58">
        <f t="shared" si="3"/>
        <v>9.6000000000000002E-2</v>
      </c>
      <c r="K16" s="11">
        <f t="shared" si="0"/>
        <v>653.88160000000016</v>
      </c>
      <c r="L16" s="515">
        <f t="shared" si="1"/>
        <v>8173.52</v>
      </c>
      <c r="M16" s="720">
        <v>8173.52</v>
      </c>
    </row>
    <row r="17" spans="1:14" ht="14.1" customHeight="1">
      <c r="A17" s="1069"/>
      <c r="B17" s="1084"/>
      <c r="C17" s="1084"/>
      <c r="D17" s="1164"/>
      <c r="E17" s="51">
        <v>1000</v>
      </c>
      <c r="F17" s="13">
        <v>600</v>
      </c>
      <c r="G17" s="14">
        <v>90</v>
      </c>
      <c r="H17" s="96">
        <v>2</v>
      </c>
      <c r="I17" s="58">
        <f t="shared" si="2"/>
        <v>1.2</v>
      </c>
      <c r="J17" s="58">
        <f t="shared" si="3"/>
        <v>0.108</v>
      </c>
      <c r="K17" s="11">
        <f t="shared" si="0"/>
        <v>735.61680000000013</v>
      </c>
      <c r="L17" s="515">
        <f t="shared" si="1"/>
        <v>8173.52</v>
      </c>
      <c r="M17" s="720">
        <v>8173.52</v>
      </c>
    </row>
    <row r="18" spans="1:14" ht="14.1" customHeight="1">
      <c r="A18" s="1069"/>
      <c r="B18" s="1084"/>
      <c r="C18" s="1084"/>
      <c r="D18" s="1164"/>
      <c r="E18" s="51">
        <v>1000</v>
      </c>
      <c r="F18" s="13">
        <v>600</v>
      </c>
      <c r="G18" s="14">
        <v>100</v>
      </c>
      <c r="H18" s="96">
        <v>2</v>
      </c>
      <c r="I18" s="58">
        <f t="shared" si="2"/>
        <v>1.2</v>
      </c>
      <c r="J18" s="58">
        <f t="shared" si="3"/>
        <v>0.12</v>
      </c>
      <c r="K18" s="11">
        <f t="shared" si="0"/>
        <v>817.35200000000009</v>
      </c>
      <c r="L18" s="515">
        <f t="shared" si="1"/>
        <v>8173.52</v>
      </c>
      <c r="M18" s="720">
        <v>8173.52</v>
      </c>
      <c r="N18" s="644"/>
    </row>
    <row r="19" spans="1:14" ht="14.1" customHeight="1">
      <c r="A19" s="1069"/>
      <c r="B19" s="1084"/>
      <c r="C19" s="1084"/>
      <c r="D19" s="1164"/>
      <c r="E19" s="51">
        <v>1000</v>
      </c>
      <c r="F19" s="13">
        <v>600</v>
      </c>
      <c r="G19" s="14">
        <v>110</v>
      </c>
      <c r="H19" s="96">
        <v>2</v>
      </c>
      <c r="I19" s="58">
        <f t="shared" si="2"/>
        <v>1.2</v>
      </c>
      <c r="J19" s="58">
        <f t="shared" si="3"/>
        <v>0.13200000000000001</v>
      </c>
      <c r="K19" s="11">
        <f t="shared" si="0"/>
        <v>899.08720000000017</v>
      </c>
      <c r="L19" s="515">
        <f t="shared" si="1"/>
        <v>8173.52</v>
      </c>
      <c r="M19" s="720">
        <v>8173.52</v>
      </c>
    </row>
    <row r="20" spans="1:14" ht="14.1" customHeight="1">
      <c r="A20" s="1069"/>
      <c r="B20" s="1084"/>
      <c r="C20" s="1084"/>
      <c r="D20" s="1164"/>
      <c r="E20" s="51">
        <v>1000</v>
      </c>
      <c r="F20" s="13">
        <v>600</v>
      </c>
      <c r="G20" s="97">
        <v>120</v>
      </c>
      <c r="H20" s="96">
        <v>2</v>
      </c>
      <c r="I20" s="58">
        <f t="shared" si="2"/>
        <v>1.2</v>
      </c>
      <c r="J20" s="58">
        <f t="shared" si="3"/>
        <v>0.14399999999999999</v>
      </c>
      <c r="K20" s="11">
        <f t="shared" si="0"/>
        <v>980.82240000000002</v>
      </c>
      <c r="L20" s="515">
        <f t="shared" si="1"/>
        <v>8173.52</v>
      </c>
      <c r="M20" s="720">
        <v>8173.52</v>
      </c>
    </row>
    <row r="21" spans="1:14" ht="14.1" customHeight="1">
      <c r="A21" s="1069"/>
      <c r="B21" s="1084"/>
      <c r="C21" s="1084"/>
      <c r="D21" s="1164"/>
      <c r="E21" s="51">
        <v>1000</v>
      </c>
      <c r="F21" s="13">
        <v>600</v>
      </c>
      <c r="G21" s="14">
        <v>130</v>
      </c>
      <c r="H21" s="96">
        <v>2</v>
      </c>
      <c r="I21" s="58">
        <f t="shared" si="2"/>
        <v>1.2</v>
      </c>
      <c r="J21" s="58">
        <f t="shared" si="3"/>
        <v>0.156</v>
      </c>
      <c r="K21" s="11">
        <f t="shared" si="0"/>
        <v>1062.5576000000001</v>
      </c>
      <c r="L21" s="515">
        <f t="shared" si="1"/>
        <v>8173.52</v>
      </c>
      <c r="M21" s="720">
        <v>8173.52</v>
      </c>
    </row>
    <row r="22" spans="1:14" ht="14.1" customHeight="1">
      <c r="A22" s="1069"/>
      <c r="B22" s="1084"/>
      <c r="C22" s="1084"/>
      <c r="D22" s="1164"/>
      <c r="E22" s="51">
        <v>1000</v>
      </c>
      <c r="F22" s="13">
        <v>600</v>
      </c>
      <c r="G22" s="14">
        <v>140</v>
      </c>
      <c r="H22" s="96">
        <v>2</v>
      </c>
      <c r="I22" s="58">
        <f t="shared" si="2"/>
        <v>1.2</v>
      </c>
      <c r="J22" s="58">
        <f t="shared" si="3"/>
        <v>0.16800000000000001</v>
      </c>
      <c r="K22" s="11">
        <f t="shared" si="0"/>
        <v>1144.2928000000002</v>
      </c>
      <c r="L22" s="515">
        <f t="shared" si="1"/>
        <v>8173.52</v>
      </c>
      <c r="M22" s="720">
        <v>8173.52</v>
      </c>
    </row>
    <row r="23" spans="1:14" ht="14.1" customHeight="1">
      <c r="A23" s="1069"/>
      <c r="B23" s="1084"/>
      <c r="C23" s="1084"/>
      <c r="D23" s="1164"/>
      <c r="E23" s="51">
        <v>1000</v>
      </c>
      <c r="F23" s="13">
        <v>600</v>
      </c>
      <c r="G23" s="14">
        <v>150</v>
      </c>
      <c r="H23" s="96">
        <v>2</v>
      </c>
      <c r="I23" s="58">
        <f t="shared" si="2"/>
        <v>1.2</v>
      </c>
      <c r="J23" s="58">
        <f t="shared" si="3"/>
        <v>0.18</v>
      </c>
      <c r="K23" s="11">
        <f t="shared" si="0"/>
        <v>1226.028</v>
      </c>
      <c r="L23" s="515">
        <f t="shared" si="1"/>
        <v>8173.52</v>
      </c>
      <c r="M23" s="720">
        <v>8173.52</v>
      </c>
      <c r="N23" s="644"/>
    </row>
    <row r="24" spans="1:14" ht="14.1" customHeight="1">
      <c r="A24" s="1069"/>
      <c r="B24" s="1084"/>
      <c r="C24" s="1084"/>
      <c r="D24" s="1164"/>
      <c r="E24" s="51">
        <v>1000</v>
      </c>
      <c r="F24" s="13">
        <v>600</v>
      </c>
      <c r="G24" s="14">
        <v>160</v>
      </c>
      <c r="H24" s="96">
        <v>1</v>
      </c>
      <c r="I24" s="58">
        <f t="shared" si="2"/>
        <v>0.6</v>
      </c>
      <c r="J24" s="58">
        <f t="shared" si="3"/>
        <v>9.6000000000000002E-2</v>
      </c>
      <c r="K24" s="11">
        <f t="shared" si="0"/>
        <v>1307.7632000000003</v>
      </c>
      <c r="L24" s="515">
        <f t="shared" si="1"/>
        <v>8173.52</v>
      </c>
      <c r="M24" s="720">
        <v>8173.52</v>
      </c>
    </row>
    <row r="25" spans="1:14" ht="14.1" customHeight="1">
      <c r="A25" s="1069"/>
      <c r="B25" s="1084"/>
      <c r="C25" s="1084"/>
      <c r="D25" s="1164"/>
      <c r="E25" s="59">
        <v>1000</v>
      </c>
      <c r="F25" s="60">
        <v>600</v>
      </c>
      <c r="G25" s="127">
        <v>170</v>
      </c>
      <c r="H25" s="494">
        <v>1</v>
      </c>
      <c r="I25" s="63">
        <f t="shared" si="2"/>
        <v>0.6</v>
      </c>
      <c r="J25" s="63">
        <f t="shared" si="3"/>
        <v>0.10199999999999999</v>
      </c>
      <c r="K25" s="85">
        <f t="shared" si="0"/>
        <v>1389.4983999999999</v>
      </c>
      <c r="L25" s="509">
        <f t="shared" si="1"/>
        <v>8173.52</v>
      </c>
      <c r="M25" s="735">
        <v>8173.52</v>
      </c>
    </row>
    <row r="26" spans="1:14" ht="14.1" customHeight="1">
      <c r="A26" s="1069"/>
      <c r="B26" s="1084"/>
      <c r="C26" s="1084"/>
      <c r="D26" s="1164"/>
      <c r="E26" s="51">
        <v>1000</v>
      </c>
      <c r="F26" s="13">
        <v>600</v>
      </c>
      <c r="G26" s="14">
        <v>180</v>
      </c>
      <c r="H26" s="96">
        <v>1</v>
      </c>
      <c r="I26" s="58">
        <f t="shared" si="2"/>
        <v>0.6</v>
      </c>
      <c r="J26" s="58">
        <f t="shared" si="3"/>
        <v>0.108</v>
      </c>
      <c r="K26" s="11">
        <f t="shared" si="0"/>
        <v>1471.2336000000003</v>
      </c>
      <c r="L26" s="515">
        <f t="shared" si="1"/>
        <v>8173.52</v>
      </c>
      <c r="M26" s="720">
        <v>8173.52</v>
      </c>
    </row>
    <row r="27" spans="1:14" ht="14.1" customHeight="1">
      <c r="A27" s="1069"/>
      <c r="B27" s="1084"/>
      <c r="C27" s="1084"/>
      <c r="D27" s="1164"/>
      <c r="E27" s="51">
        <v>1000</v>
      </c>
      <c r="F27" s="13">
        <v>600</v>
      </c>
      <c r="G27" s="14">
        <v>190</v>
      </c>
      <c r="H27" s="96">
        <v>1</v>
      </c>
      <c r="I27" s="58">
        <f t="shared" si="2"/>
        <v>0.6</v>
      </c>
      <c r="J27" s="58">
        <f t="shared" si="3"/>
        <v>0.114</v>
      </c>
      <c r="K27" s="11">
        <f t="shared" si="0"/>
        <v>1552.9688000000001</v>
      </c>
      <c r="L27" s="515">
        <f t="shared" si="1"/>
        <v>8173.52</v>
      </c>
      <c r="M27" s="720">
        <v>8173.52</v>
      </c>
    </row>
    <row r="28" spans="1:14" ht="14.1" customHeight="1">
      <c r="A28" s="1056"/>
      <c r="B28" s="1057"/>
      <c r="C28" s="1057"/>
      <c r="D28" s="1165"/>
      <c r="E28" s="78">
        <v>1000</v>
      </c>
      <c r="F28" s="79">
        <v>600</v>
      </c>
      <c r="G28" s="737">
        <v>200</v>
      </c>
      <c r="H28" s="493">
        <v>1</v>
      </c>
      <c r="I28" s="82">
        <f t="shared" si="2"/>
        <v>0.6</v>
      </c>
      <c r="J28" s="82">
        <f t="shared" si="3"/>
        <v>0.12</v>
      </c>
      <c r="K28" s="71">
        <f t="shared" si="0"/>
        <v>1634.7040000000002</v>
      </c>
      <c r="L28" s="627">
        <f t="shared" si="1"/>
        <v>8173.52</v>
      </c>
      <c r="M28" s="733">
        <v>8173.52</v>
      </c>
      <c r="N28" s="644"/>
    </row>
    <row r="29" spans="1:14" ht="18" customHeight="1">
      <c r="A29" s="1079" t="s">
        <v>393</v>
      </c>
      <c r="B29" s="1154"/>
      <c r="C29" s="1154"/>
      <c r="D29" s="1154"/>
      <c r="E29" s="1155"/>
      <c r="F29" s="1155"/>
      <c r="G29" s="1155"/>
      <c r="H29" s="1155"/>
      <c r="I29" s="1155"/>
      <c r="J29" s="1155"/>
      <c r="K29" s="1155"/>
      <c r="L29" s="1156"/>
      <c r="M29" s="388"/>
    </row>
    <row r="30" spans="1:14" ht="14.1" customHeight="1">
      <c r="A30" s="1132" t="s">
        <v>394</v>
      </c>
      <c r="B30" s="1133"/>
      <c r="C30" s="1133"/>
      <c r="D30" s="1163" t="s">
        <v>392</v>
      </c>
      <c r="E30" s="788">
        <v>1000</v>
      </c>
      <c r="F30" s="789">
        <v>600</v>
      </c>
      <c r="G30" s="790">
        <v>40</v>
      </c>
      <c r="H30" s="56">
        <v>8</v>
      </c>
      <c r="I30" s="791">
        <f>E30*F30*H30/1000000</f>
        <v>4.8</v>
      </c>
      <c r="J30" s="791">
        <f>E30*F30*G30*H30/1000000000</f>
        <v>0.192</v>
      </c>
      <c r="K30" s="83">
        <f t="shared" si="0"/>
        <v>222.04480000000001</v>
      </c>
      <c r="L30" s="524">
        <f t="shared" si="1"/>
        <v>5551.12</v>
      </c>
      <c r="M30" s="713">
        <v>5551.12</v>
      </c>
      <c r="N30" s="644"/>
    </row>
    <row r="31" spans="1:14" ht="14.1" customHeight="1">
      <c r="A31" s="1135"/>
      <c r="B31" s="1136"/>
      <c r="C31" s="1136"/>
      <c r="D31" s="1164"/>
      <c r="E31" s="73">
        <v>1000</v>
      </c>
      <c r="F31" s="74">
        <v>600</v>
      </c>
      <c r="G31" s="75">
        <v>50</v>
      </c>
      <c r="H31" s="15">
        <v>6</v>
      </c>
      <c r="I31" s="77">
        <f t="shared" ref="I31:I63" si="4">E31*F31*H31/1000000</f>
        <v>3.6</v>
      </c>
      <c r="J31" s="77">
        <f t="shared" ref="J31:J63" si="5">E31*F31*G31*H31/1000000000</f>
        <v>0.18</v>
      </c>
      <c r="K31" s="64">
        <f t="shared" si="0"/>
        <v>277.55599999999998</v>
      </c>
      <c r="L31" s="515">
        <f t="shared" si="1"/>
        <v>5551.12</v>
      </c>
      <c r="M31" s="720">
        <v>5551.12</v>
      </c>
      <c r="N31" s="644"/>
    </row>
    <row r="32" spans="1:14" ht="14.1" customHeight="1">
      <c r="A32" s="1135"/>
      <c r="B32" s="1136"/>
      <c r="C32" s="1136"/>
      <c r="D32" s="1164"/>
      <c r="E32" s="73">
        <v>1000</v>
      </c>
      <c r="F32" s="74">
        <v>600</v>
      </c>
      <c r="G32" s="75">
        <v>60</v>
      </c>
      <c r="H32" s="15">
        <v>4</v>
      </c>
      <c r="I32" s="77">
        <f t="shared" si="4"/>
        <v>2.4</v>
      </c>
      <c r="J32" s="77">
        <f t="shared" si="5"/>
        <v>0.14399999999999999</v>
      </c>
      <c r="K32" s="64">
        <f t="shared" si="0"/>
        <v>333.06720000000001</v>
      </c>
      <c r="L32" s="515">
        <f t="shared" si="1"/>
        <v>5551.12</v>
      </c>
      <c r="M32" s="720">
        <v>5551.12</v>
      </c>
    </row>
    <row r="33" spans="1:14" ht="14.1" customHeight="1">
      <c r="A33" s="1135"/>
      <c r="B33" s="1136"/>
      <c r="C33" s="1136"/>
      <c r="D33" s="1164"/>
      <c r="E33" s="73">
        <v>1000</v>
      </c>
      <c r="F33" s="74">
        <v>600</v>
      </c>
      <c r="G33" s="75">
        <v>70</v>
      </c>
      <c r="H33" s="15">
        <v>4</v>
      </c>
      <c r="I33" s="77">
        <f t="shared" si="4"/>
        <v>2.4</v>
      </c>
      <c r="J33" s="77">
        <f t="shared" si="5"/>
        <v>0.16800000000000001</v>
      </c>
      <c r="K33" s="64">
        <f t="shared" si="0"/>
        <v>388.57840000000004</v>
      </c>
      <c r="L33" s="515">
        <f t="shared" si="1"/>
        <v>5551.12</v>
      </c>
      <c r="M33" s="720">
        <v>5551.12</v>
      </c>
    </row>
    <row r="34" spans="1:14" ht="14.1" customHeight="1">
      <c r="A34" s="1135"/>
      <c r="B34" s="1136"/>
      <c r="C34" s="1136"/>
      <c r="D34" s="1164"/>
      <c r="E34" s="73">
        <v>1000</v>
      </c>
      <c r="F34" s="74">
        <v>600</v>
      </c>
      <c r="G34" s="75">
        <v>80</v>
      </c>
      <c r="H34" s="15">
        <v>4</v>
      </c>
      <c r="I34" s="77">
        <f t="shared" si="4"/>
        <v>2.4</v>
      </c>
      <c r="J34" s="77">
        <f t="shared" si="5"/>
        <v>0.192</v>
      </c>
      <c r="K34" s="64">
        <f t="shared" si="0"/>
        <v>444.08960000000002</v>
      </c>
      <c r="L34" s="515">
        <f t="shared" si="1"/>
        <v>5551.12</v>
      </c>
      <c r="M34" s="720">
        <v>5551.12</v>
      </c>
    </row>
    <row r="35" spans="1:14" ht="14.1" customHeight="1">
      <c r="A35" s="1135"/>
      <c r="B35" s="1136"/>
      <c r="C35" s="1136"/>
      <c r="D35" s="1164"/>
      <c r="E35" s="73">
        <v>1000</v>
      </c>
      <c r="F35" s="74">
        <v>600</v>
      </c>
      <c r="G35" s="75">
        <v>90</v>
      </c>
      <c r="H35" s="15">
        <v>4</v>
      </c>
      <c r="I35" s="77">
        <f t="shared" si="4"/>
        <v>2.4</v>
      </c>
      <c r="J35" s="77">
        <f t="shared" si="5"/>
        <v>0.216</v>
      </c>
      <c r="K35" s="64">
        <f t="shared" si="0"/>
        <v>499.60079999999999</v>
      </c>
      <c r="L35" s="515">
        <f t="shared" si="1"/>
        <v>5551.12</v>
      </c>
      <c r="M35" s="720">
        <v>5551.12</v>
      </c>
    </row>
    <row r="36" spans="1:14" ht="14.1" customHeight="1">
      <c r="A36" s="1135"/>
      <c r="B36" s="1136"/>
      <c r="C36" s="1136"/>
      <c r="D36" s="1164"/>
      <c r="E36" s="73">
        <v>1000</v>
      </c>
      <c r="F36" s="74">
        <v>600</v>
      </c>
      <c r="G36" s="75">
        <v>100</v>
      </c>
      <c r="H36" s="15">
        <v>3</v>
      </c>
      <c r="I36" s="77">
        <f t="shared" si="4"/>
        <v>1.8</v>
      </c>
      <c r="J36" s="77">
        <f t="shared" si="5"/>
        <v>0.18</v>
      </c>
      <c r="K36" s="64">
        <f t="shared" si="0"/>
        <v>555.11199999999997</v>
      </c>
      <c r="L36" s="515">
        <f t="shared" si="1"/>
        <v>5551.12</v>
      </c>
      <c r="M36" s="720">
        <v>5551.12</v>
      </c>
      <c r="N36" s="644"/>
    </row>
    <row r="37" spans="1:14" ht="14.1" customHeight="1">
      <c r="A37" s="1135"/>
      <c r="B37" s="1136"/>
      <c r="C37" s="1136"/>
      <c r="D37" s="1164"/>
      <c r="E37" s="73">
        <v>1000</v>
      </c>
      <c r="F37" s="74">
        <v>600</v>
      </c>
      <c r="G37" s="75">
        <v>110</v>
      </c>
      <c r="H37" s="15">
        <v>3</v>
      </c>
      <c r="I37" s="77">
        <f t="shared" si="4"/>
        <v>1.8</v>
      </c>
      <c r="J37" s="77">
        <f t="shared" si="5"/>
        <v>0.19800000000000001</v>
      </c>
      <c r="K37" s="64">
        <f t="shared" si="0"/>
        <v>610.6232</v>
      </c>
      <c r="L37" s="515">
        <f t="shared" si="1"/>
        <v>5551.12</v>
      </c>
      <c r="M37" s="720">
        <v>5551.12</v>
      </c>
    </row>
    <row r="38" spans="1:14" ht="14.1" customHeight="1">
      <c r="A38" s="1135"/>
      <c r="B38" s="1136"/>
      <c r="C38" s="1136"/>
      <c r="D38" s="1164"/>
      <c r="E38" s="73">
        <v>1000</v>
      </c>
      <c r="F38" s="74">
        <v>600</v>
      </c>
      <c r="G38" s="75">
        <v>120</v>
      </c>
      <c r="H38" s="15">
        <v>2</v>
      </c>
      <c r="I38" s="77">
        <f t="shared" si="4"/>
        <v>1.2</v>
      </c>
      <c r="J38" s="77">
        <f t="shared" si="5"/>
        <v>0.14399999999999999</v>
      </c>
      <c r="K38" s="64">
        <f t="shared" si="0"/>
        <v>666.13440000000003</v>
      </c>
      <c r="L38" s="515">
        <f t="shared" si="1"/>
        <v>5551.12</v>
      </c>
      <c r="M38" s="720">
        <v>5551.12</v>
      </c>
    </row>
    <row r="39" spans="1:14" ht="14.1" customHeight="1">
      <c r="A39" s="1135"/>
      <c r="B39" s="1136"/>
      <c r="C39" s="1136"/>
      <c r="D39" s="1164"/>
      <c r="E39" s="73">
        <v>1000</v>
      </c>
      <c r="F39" s="74">
        <v>600</v>
      </c>
      <c r="G39" s="75">
        <v>130</v>
      </c>
      <c r="H39" s="15">
        <v>2</v>
      </c>
      <c r="I39" s="77">
        <f t="shared" si="4"/>
        <v>1.2</v>
      </c>
      <c r="J39" s="77">
        <f t="shared" si="5"/>
        <v>0.156</v>
      </c>
      <c r="K39" s="64">
        <f t="shared" si="0"/>
        <v>721.64559999999994</v>
      </c>
      <c r="L39" s="515">
        <f t="shared" si="1"/>
        <v>5551.12</v>
      </c>
      <c r="M39" s="720">
        <v>5551.12</v>
      </c>
    </row>
    <row r="40" spans="1:14" ht="14.1" customHeight="1">
      <c r="A40" s="1135"/>
      <c r="B40" s="1136"/>
      <c r="C40" s="1136"/>
      <c r="D40" s="1164"/>
      <c r="E40" s="73">
        <v>1000</v>
      </c>
      <c r="F40" s="74">
        <v>600</v>
      </c>
      <c r="G40" s="75">
        <v>140</v>
      </c>
      <c r="H40" s="15">
        <v>2</v>
      </c>
      <c r="I40" s="77">
        <f t="shared" si="4"/>
        <v>1.2</v>
      </c>
      <c r="J40" s="77">
        <f t="shared" si="5"/>
        <v>0.16800000000000001</v>
      </c>
      <c r="K40" s="64">
        <f t="shared" si="0"/>
        <v>777.15680000000009</v>
      </c>
      <c r="L40" s="515">
        <f t="shared" si="1"/>
        <v>5551.12</v>
      </c>
      <c r="M40" s="720">
        <v>5551.12</v>
      </c>
    </row>
    <row r="41" spans="1:14" ht="14.1" customHeight="1">
      <c r="A41" s="1135"/>
      <c r="B41" s="1136"/>
      <c r="C41" s="1136"/>
      <c r="D41" s="1164"/>
      <c r="E41" s="73">
        <v>1000</v>
      </c>
      <c r="F41" s="74">
        <v>600</v>
      </c>
      <c r="G41" s="75">
        <v>150</v>
      </c>
      <c r="H41" s="15">
        <v>2</v>
      </c>
      <c r="I41" s="77">
        <f t="shared" si="4"/>
        <v>1.2</v>
      </c>
      <c r="J41" s="77">
        <f t="shared" si="5"/>
        <v>0.18</v>
      </c>
      <c r="K41" s="64">
        <f t="shared" si="0"/>
        <v>832.66800000000001</v>
      </c>
      <c r="L41" s="515">
        <f t="shared" si="1"/>
        <v>5551.12</v>
      </c>
      <c r="M41" s="720">
        <v>5551.12</v>
      </c>
      <c r="N41" s="644"/>
    </row>
    <row r="42" spans="1:14" ht="14.1" customHeight="1">
      <c r="A42" s="1135"/>
      <c r="B42" s="1136"/>
      <c r="C42" s="1136"/>
      <c r="D42" s="1164"/>
      <c r="E42" s="73">
        <v>1000</v>
      </c>
      <c r="F42" s="74">
        <v>600</v>
      </c>
      <c r="G42" s="75">
        <v>160</v>
      </c>
      <c r="H42" s="15">
        <v>2</v>
      </c>
      <c r="I42" s="77">
        <f t="shared" si="4"/>
        <v>1.2</v>
      </c>
      <c r="J42" s="77">
        <f t="shared" si="5"/>
        <v>0.192</v>
      </c>
      <c r="K42" s="64">
        <f t="shared" si="0"/>
        <v>888.17920000000004</v>
      </c>
      <c r="L42" s="515">
        <f t="shared" si="1"/>
        <v>5551.12</v>
      </c>
      <c r="M42" s="720">
        <v>5551.12</v>
      </c>
    </row>
    <row r="43" spans="1:14" ht="14.1" customHeight="1">
      <c r="A43" s="1135"/>
      <c r="B43" s="1136"/>
      <c r="C43" s="1136"/>
      <c r="D43" s="1164"/>
      <c r="E43" s="73">
        <v>1000</v>
      </c>
      <c r="F43" s="74">
        <v>600</v>
      </c>
      <c r="G43" s="75">
        <v>170</v>
      </c>
      <c r="H43" s="15">
        <v>2</v>
      </c>
      <c r="I43" s="77">
        <f t="shared" si="4"/>
        <v>1.2</v>
      </c>
      <c r="J43" s="77">
        <f t="shared" si="5"/>
        <v>0.20399999999999999</v>
      </c>
      <c r="K43" s="64">
        <f t="shared" si="0"/>
        <v>943.69039999999984</v>
      </c>
      <c r="L43" s="515">
        <f t="shared" si="1"/>
        <v>5551.12</v>
      </c>
      <c r="M43" s="720">
        <v>5551.12</v>
      </c>
    </row>
    <row r="44" spans="1:14" ht="14.1" customHeight="1">
      <c r="A44" s="1135"/>
      <c r="B44" s="1136"/>
      <c r="C44" s="1136"/>
      <c r="D44" s="1164"/>
      <c r="E44" s="73">
        <v>1000</v>
      </c>
      <c r="F44" s="74">
        <v>600</v>
      </c>
      <c r="G44" s="75">
        <v>180</v>
      </c>
      <c r="H44" s="15">
        <v>2</v>
      </c>
      <c r="I44" s="77">
        <f t="shared" si="4"/>
        <v>1.2</v>
      </c>
      <c r="J44" s="77">
        <f t="shared" si="5"/>
        <v>0.216</v>
      </c>
      <c r="K44" s="64">
        <f t="shared" si="0"/>
        <v>999.20159999999998</v>
      </c>
      <c r="L44" s="515">
        <f t="shared" si="1"/>
        <v>5551.12</v>
      </c>
      <c r="M44" s="720">
        <v>5551.12</v>
      </c>
    </row>
    <row r="45" spans="1:14" ht="14.1" customHeight="1">
      <c r="A45" s="1135"/>
      <c r="B45" s="1136"/>
      <c r="C45" s="1136"/>
      <c r="D45" s="1164"/>
      <c r="E45" s="73">
        <v>1000</v>
      </c>
      <c r="F45" s="74">
        <v>600</v>
      </c>
      <c r="G45" s="75">
        <v>190</v>
      </c>
      <c r="H45" s="15">
        <v>2</v>
      </c>
      <c r="I45" s="77">
        <f t="shared" si="4"/>
        <v>1.2</v>
      </c>
      <c r="J45" s="77">
        <f t="shared" si="5"/>
        <v>0.22800000000000001</v>
      </c>
      <c r="K45" s="64">
        <f t="shared" si="0"/>
        <v>1054.7128</v>
      </c>
      <c r="L45" s="515">
        <f t="shared" si="1"/>
        <v>5551.12</v>
      </c>
      <c r="M45" s="720">
        <v>5551.12</v>
      </c>
    </row>
    <row r="46" spans="1:14" ht="14.1" customHeight="1">
      <c r="A46" s="1135"/>
      <c r="B46" s="1136"/>
      <c r="C46" s="1136"/>
      <c r="D46" s="1165"/>
      <c r="E46" s="78">
        <v>1000</v>
      </c>
      <c r="F46" s="79">
        <v>600</v>
      </c>
      <c r="G46" s="80">
        <v>200</v>
      </c>
      <c r="H46" s="81">
        <v>2</v>
      </c>
      <c r="I46" s="82">
        <f t="shared" si="4"/>
        <v>1.2</v>
      </c>
      <c r="J46" s="82">
        <f t="shared" si="5"/>
        <v>0.24</v>
      </c>
      <c r="K46" s="70">
        <f t="shared" si="0"/>
        <v>1110.2239999999999</v>
      </c>
      <c r="L46" s="627">
        <f t="shared" si="1"/>
        <v>5551.12</v>
      </c>
      <c r="M46" s="733">
        <v>5551.12</v>
      </c>
    </row>
    <row r="47" spans="1:14" ht="14.1" customHeight="1">
      <c r="A47" s="1053" t="s">
        <v>395</v>
      </c>
      <c r="B47" s="1054"/>
      <c r="C47" s="1055"/>
      <c r="D47" s="1163" t="s">
        <v>392</v>
      </c>
      <c r="E47" s="53">
        <v>1000</v>
      </c>
      <c r="F47" s="54">
        <v>600</v>
      </c>
      <c r="G47" s="84">
        <v>40</v>
      </c>
      <c r="H47" s="522">
        <v>8</v>
      </c>
      <c r="I47" s="57">
        <f t="shared" si="4"/>
        <v>4.8</v>
      </c>
      <c r="J47" s="57">
        <f t="shared" si="5"/>
        <v>0.192</v>
      </c>
      <c r="K47" s="50">
        <f>L47/1000*G47</f>
        <v>201.82959999999997</v>
      </c>
      <c r="L47" s="524">
        <f t="shared" si="1"/>
        <v>5045.74</v>
      </c>
      <c r="M47" s="713">
        <v>5045.74</v>
      </c>
    </row>
    <row r="48" spans="1:14" ht="14.1" customHeight="1">
      <c r="A48" s="1069"/>
      <c r="B48" s="1084"/>
      <c r="C48" s="1090"/>
      <c r="D48" s="1164"/>
      <c r="E48" s="73">
        <v>1000</v>
      </c>
      <c r="F48" s="74">
        <v>600</v>
      </c>
      <c r="G48" s="75">
        <v>50</v>
      </c>
      <c r="H48" s="528">
        <v>6</v>
      </c>
      <c r="I48" s="77">
        <f t="shared" si="4"/>
        <v>3.6</v>
      </c>
      <c r="J48" s="77">
        <f t="shared" si="5"/>
        <v>0.18</v>
      </c>
      <c r="K48" s="64">
        <f>L48/1000*G48</f>
        <v>252.28699999999998</v>
      </c>
      <c r="L48" s="515">
        <f t="shared" si="1"/>
        <v>5045.74</v>
      </c>
      <c r="M48" s="720">
        <v>5045.74</v>
      </c>
      <c r="N48" s="644"/>
    </row>
    <row r="49" spans="1:14" ht="14.1" customHeight="1">
      <c r="A49" s="1069"/>
      <c r="B49" s="1084"/>
      <c r="C49" s="1090"/>
      <c r="D49" s="1164"/>
      <c r="E49" s="73">
        <v>1000</v>
      </c>
      <c r="F49" s="74">
        <v>600</v>
      </c>
      <c r="G49" s="75">
        <v>60</v>
      </c>
      <c r="H49" s="528">
        <v>6</v>
      </c>
      <c r="I49" s="77">
        <f t="shared" si="4"/>
        <v>3.6</v>
      </c>
      <c r="J49" s="77">
        <f t="shared" si="5"/>
        <v>0.216</v>
      </c>
      <c r="K49" s="64">
        <f t="shared" ref="K49:K63" si="6">L49/1000*G49</f>
        <v>302.74439999999998</v>
      </c>
      <c r="L49" s="515">
        <f t="shared" si="1"/>
        <v>5045.74</v>
      </c>
      <c r="M49" s="720">
        <v>5045.74</v>
      </c>
    </row>
    <row r="50" spans="1:14" ht="14.1" customHeight="1">
      <c r="A50" s="1069"/>
      <c r="B50" s="1084"/>
      <c r="C50" s="1090"/>
      <c r="D50" s="1164"/>
      <c r="E50" s="73">
        <v>1000</v>
      </c>
      <c r="F50" s="74">
        <v>600</v>
      </c>
      <c r="G50" s="75">
        <v>70</v>
      </c>
      <c r="H50" s="528">
        <v>4</v>
      </c>
      <c r="I50" s="77">
        <f t="shared" si="4"/>
        <v>2.4</v>
      </c>
      <c r="J50" s="77">
        <f t="shared" si="5"/>
        <v>0.16800000000000001</v>
      </c>
      <c r="K50" s="64">
        <f t="shared" si="6"/>
        <v>353.20179999999993</v>
      </c>
      <c r="L50" s="515">
        <f t="shared" si="1"/>
        <v>5045.74</v>
      </c>
      <c r="M50" s="720">
        <v>5045.74</v>
      </c>
    </row>
    <row r="51" spans="1:14" ht="14.1" customHeight="1">
      <c r="A51" s="1069"/>
      <c r="B51" s="1084"/>
      <c r="C51" s="1090"/>
      <c r="D51" s="1164"/>
      <c r="E51" s="73">
        <v>1000</v>
      </c>
      <c r="F51" s="74">
        <v>600</v>
      </c>
      <c r="G51" s="75">
        <v>80</v>
      </c>
      <c r="H51" s="528">
        <v>4</v>
      </c>
      <c r="I51" s="77">
        <f t="shared" si="4"/>
        <v>2.4</v>
      </c>
      <c r="J51" s="77">
        <f t="shared" si="5"/>
        <v>0.192</v>
      </c>
      <c r="K51" s="64">
        <f t="shared" si="6"/>
        <v>403.65919999999994</v>
      </c>
      <c r="L51" s="515">
        <f t="shared" si="1"/>
        <v>5045.74</v>
      </c>
      <c r="M51" s="720">
        <v>5045.74</v>
      </c>
    </row>
    <row r="52" spans="1:14" ht="14.1" customHeight="1">
      <c r="A52" s="1069"/>
      <c r="B52" s="1084"/>
      <c r="C52" s="1090"/>
      <c r="D52" s="1164"/>
      <c r="E52" s="73">
        <v>1000</v>
      </c>
      <c r="F52" s="74">
        <v>600</v>
      </c>
      <c r="G52" s="75">
        <v>90</v>
      </c>
      <c r="H52" s="528">
        <v>4</v>
      </c>
      <c r="I52" s="77">
        <f t="shared" si="4"/>
        <v>2.4</v>
      </c>
      <c r="J52" s="77">
        <f t="shared" si="5"/>
        <v>0.216</v>
      </c>
      <c r="K52" s="64">
        <f t="shared" si="6"/>
        <v>454.11659999999995</v>
      </c>
      <c r="L52" s="515">
        <f t="shared" si="1"/>
        <v>5045.74</v>
      </c>
      <c r="M52" s="720">
        <v>5045.74</v>
      </c>
    </row>
    <row r="53" spans="1:14" ht="14.1" customHeight="1">
      <c r="A53" s="1069"/>
      <c r="B53" s="1084"/>
      <c r="C53" s="1090"/>
      <c r="D53" s="1164"/>
      <c r="E53" s="73">
        <v>1000</v>
      </c>
      <c r="F53" s="74">
        <v>600</v>
      </c>
      <c r="G53" s="75">
        <v>100</v>
      </c>
      <c r="H53" s="528">
        <v>3</v>
      </c>
      <c r="I53" s="77">
        <f t="shared" si="4"/>
        <v>1.8</v>
      </c>
      <c r="J53" s="77">
        <f t="shared" si="5"/>
        <v>0.18</v>
      </c>
      <c r="K53" s="64">
        <f t="shared" si="6"/>
        <v>504.57399999999996</v>
      </c>
      <c r="L53" s="515">
        <f t="shared" si="1"/>
        <v>5045.74</v>
      </c>
      <c r="M53" s="720">
        <v>5045.74</v>
      </c>
      <c r="N53" s="644"/>
    </row>
    <row r="54" spans="1:14" ht="14.1" customHeight="1">
      <c r="A54" s="1069"/>
      <c r="B54" s="1084"/>
      <c r="C54" s="1090"/>
      <c r="D54" s="1164"/>
      <c r="E54" s="73">
        <v>1000</v>
      </c>
      <c r="F54" s="74">
        <v>600</v>
      </c>
      <c r="G54" s="75">
        <v>110</v>
      </c>
      <c r="H54" s="528">
        <v>3</v>
      </c>
      <c r="I54" s="77">
        <f t="shared" si="4"/>
        <v>1.8</v>
      </c>
      <c r="J54" s="77">
        <f t="shared" si="5"/>
        <v>0.19800000000000001</v>
      </c>
      <c r="K54" s="64">
        <f t="shared" si="6"/>
        <v>555.03139999999996</v>
      </c>
      <c r="L54" s="515">
        <f t="shared" si="1"/>
        <v>5045.74</v>
      </c>
      <c r="M54" s="720">
        <v>5045.74</v>
      </c>
      <c r="N54" s="644"/>
    </row>
    <row r="55" spans="1:14" ht="14.1" customHeight="1">
      <c r="A55" s="1069"/>
      <c r="B55" s="1084"/>
      <c r="C55" s="1090"/>
      <c r="D55" s="1164"/>
      <c r="E55" s="73">
        <v>1000</v>
      </c>
      <c r="F55" s="74">
        <v>600</v>
      </c>
      <c r="G55" s="75">
        <v>120</v>
      </c>
      <c r="H55" s="528">
        <v>3</v>
      </c>
      <c r="I55" s="77">
        <f t="shared" si="4"/>
        <v>1.8</v>
      </c>
      <c r="J55" s="77">
        <f t="shared" si="5"/>
        <v>0.216</v>
      </c>
      <c r="K55" s="64">
        <f t="shared" si="6"/>
        <v>605.48879999999997</v>
      </c>
      <c r="L55" s="515">
        <f t="shared" si="1"/>
        <v>5045.74</v>
      </c>
      <c r="M55" s="720">
        <v>5045.74</v>
      </c>
    </row>
    <row r="56" spans="1:14" ht="14.1" customHeight="1">
      <c r="A56" s="1069"/>
      <c r="B56" s="1084"/>
      <c r="C56" s="1090"/>
      <c r="D56" s="1164"/>
      <c r="E56" s="73">
        <v>1000</v>
      </c>
      <c r="F56" s="74">
        <v>600</v>
      </c>
      <c r="G56" s="75">
        <v>130</v>
      </c>
      <c r="H56" s="528">
        <v>2</v>
      </c>
      <c r="I56" s="77">
        <f t="shared" si="4"/>
        <v>1.2</v>
      </c>
      <c r="J56" s="77">
        <f t="shared" si="5"/>
        <v>0.156</v>
      </c>
      <c r="K56" s="64">
        <f t="shared" si="6"/>
        <v>655.94619999999998</v>
      </c>
      <c r="L56" s="515">
        <f t="shared" si="1"/>
        <v>5045.74</v>
      </c>
      <c r="M56" s="720">
        <v>5045.74</v>
      </c>
      <c r="N56" s="644"/>
    </row>
    <row r="57" spans="1:14" ht="14.1" customHeight="1">
      <c r="A57" s="1069"/>
      <c r="B57" s="1084"/>
      <c r="C57" s="1090"/>
      <c r="D57" s="1164"/>
      <c r="E57" s="73">
        <v>1000</v>
      </c>
      <c r="F57" s="74">
        <v>600</v>
      </c>
      <c r="G57" s="75">
        <v>140</v>
      </c>
      <c r="H57" s="15">
        <v>2</v>
      </c>
      <c r="I57" s="77">
        <f t="shared" si="4"/>
        <v>1.2</v>
      </c>
      <c r="J57" s="77">
        <f t="shared" si="5"/>
        <v>0.16800000000000001</v>
      </c>
      <c r="K57" s="64">
        <f t="shared" si="6"/>
        <v>706.40359999999987</v>
      </c>
      <c r="L57" s="515">
        <f t="shared" si="1"/>
        <v>5045.74</v>
      </c>
      <c r="M57" s="720">
        <v>5045.74</v>
      </c>
    </row>
    <row r="58" spans="1:14" ht="14.1" customHeight="1">
      <c r="A58" s="1069"/>
      <c r="B58" s="1084"/>
      <c r="C58" s="1090"/>
      <c r="D58" s="1164"/>
      <c r="E58" s="73">
        <v>1000</v>
      </c>
      <c r="F58" s="74">
        <v>600</v>
      </c>
      <c r="G58" s="75">
        <v>150</v>
      </c>
      <c r="H58" s="15">
        <v>2</v>
      </c>
      <c r="I58" s="77">
        <f t="shared" si="4"/>
        <v>1.2</v>
      </c>
      <c r="J58" s="77">
        <f t="shared" si="5"/>
        <v>0.18</v>
      </c>
      <c r="K58" s="64">
        <f t="shared" si="6"/>
        <v>756.86099999999988</v>
      </c>
      <c r="L58" s="515">
        <f t="shared" si="1"/>
        <v>5045.74</v>
      </c>
      <c r="M58" s="720">
        <v>5045.74</v>
      </c>
      <c r="N58" s="644"/>
    </row>
    <row r="59" spans="1:14" ht="14.1" customHeight="1">
      <c r="A59" s="1069"/>
      <c r="B59" s="1084"/>
      <c r="C59" s="1090"/>
      <c r="D59" s="1164"/>
      <c r="E59" s="73">
        <v>1000</v>
      </c>
      <c r="F59" s="74">
        <v>600</v>
      </c>
      <c r="G59" s="75">
        <v>160</v>
      </c>
      <c r="H59" s="15">
        <v>2</v>
      </c>
      <c r="I59" s="77">
        <f t="shared" si="4"/>
        <v>1.2</v>
      </c>
      <c r="J59" s="77">
        <f t="shared" si="5"/>
        <v>0.192</v>
      </c>
      <c r="K59" s="64">
        <f t="shared" si="6"/>
        <v>807.31839999999988</v>
      </c>
      <c r="L59" s="515">
        <f t="shared" si="1"/>
        <v>5045.74</v>
      </c>
      <c r="M59" s="720">
        <v>5045.74</v>
      </c>
    </row>
    <row r="60" spans="1:14" ht="14.1" customHeight="1">
      <c r="A60" s="1069"/>
      <c r="B60" s="1084"/>
      <c r="C60" s="1090"/>
      <c r="D60" s="1164"/>
      <c r="E60" s="73">
        <v>1000</v>
      </c>
      <c r="F60" s="74">
        <v>600</v>
      </c>
      <c r="G60" s="75">
        <v>170</v>
      </c>
      <c r="H60" s="15">
        <v>2</v>
      </c>
      <c r="I60" s="77">
        <f t="shared" si="4"/>
        <v>1.2</v>
      </c>
      <c r="J60" s="77">
        <f t="shared" si="5"/>
        <v>0.20399999999999999</v>
      </c>
      <c r="K60" s="64">
        <f t="shared" si="6"/>
        <v>857.77579999999989</v>
      </c>
      <c r="L60" s="515">
        <f t="shared" si="1"/>
        <v>5045.74</v>
      </c>
      <c r="M60" s="720">
        <v>5045.74</v>
      </c>
    </row>
    <row r="61" spans="1:14" ht="14.1" customHeight="1">
      <c r="A61" s="1069"/>
      <c r="B61" s="1084"/>
      <c r="C61" s="1090"/>
      <c r="D61" s="1164"/>
      <c r="E61" s="73">
        <v>1000</v>
      </c>
      <c r="F61" s="74">
        <v>600</v>
      </c>
      <c r="G61" s="75">
        <v>180</v>
      </c>
      <c r="H61" s="15">
        <v>2</v>
      </c>
      <c r="I61" s="77">
        <f t="shared" si="4"/>
        <v>1.2</v>
      </c>
      <c r="J61" s="77">
        <f t="shared" si="5"/>
        <v>0.216</v>
      </c>
      <c r="K61" s="64">
        <f t="shared" si="6"/>
        <v>908.2331999999999</v>
      </c>
      <c r="L61" s="515">
        <f t="shared" si="1"/>
        <v>5045.74</v>
      </c>
      <c r="M61" s="720">
        <v>5045.74</v>
      </c>
    </row>
    <row r="62" spans="1:14" ht="14.1" customHeight="1">
      <c r="A62" s="1069"/>
      <c r="B62" s="1084"/>
      <c r="C62" s="1090"/>
      <c r="D62" s="1164"/>
      <c r="E62" s="73">
        <v>1000</v>
      </c>
      <c r="F62" s="74">
        <v>600</v>
      </c>
      <c r="G62" s="75">
        <v>190</v>
      </c>
      <c r="H62" s="15">
        <v>2</v>
      </c>
      <c r="I62" s="77">
        <f t="shared" si="4"/>
        <v>1.2</v>
      </c>
      <c r="J62" s="77">
        <f t="shared" si="5"/>
        <v>0.22800000000000001</v>
      </c>
      <c r="K62" s="64">
        <f t="shared" si="6"/>
        <v>958.6905999999999</v>
      </c>
      <c r="L62" s="515">
        <f t="shared" si="1"/>
        <v>5045.74</v>
      </c>
      <c r="M62" s="720">
        <v>5045.74</v>
      </c>
    </row>
    <row r="63" spans="1:14" ht="14.1" customHeight="1">
      <c r="A63" s="1056"/>
      <c r="B63" s="1057"/>
      <c r="C63" s="1058"/>
      <c r="D63" s="1165"/>
      <c r="E63" s="78">
        <v>1000</v>
      </c>
      <c r="F63" s="79">
        <v>600</v>
      </c>
      <c r="G63" s="80">
        <v>200</v>
      </c>
      <c r="H63" s="81">
        <v>2</v>
      </c>
      <c r="I63" s="82">
        <f t="shared" si="4"/>
        <v>1.2</v>
      </c>
      <c r="J63" s="82">
        <f t="shared" si="5"/>
        <v>0.24</v>
      </c>
      <c r="K63" s="70">
        <f t="shared" si="6"/>
        <v>1009.1479999999999</v>
      </c>
      <c r="L63" s="627">
        <f t="shared" si="1"/>
        <v>5045.74</v>
      </c>
      <c r="M63" s="733">
        <v>5045.74</v>
      </c>
      <c r="N63" s="644"/>
    </row>
    <row r="64" spans="1:14" ht="12.75" customHeight="1"/>
    <row r="65" spans="1:13" ht="12.75" customHeight="1">
      <c r="A65" s="118" t="s">
        <v>18</v>
      </c>
      <c r="B65" s="118"/>
      <c r="C65" s="118"/>
      <c r="D65" s="118"/>
      <c r="E65" s="118"/>
      <c r="F65" s="118"/>
      <c r="G65" s="118"/>
      <c r="H65" s="118"/>
      <c r="I65" s="119"/>
      <c r="J65" s="119"/>
      <c r="K65" s="5" t="s">
        <v>19</v>
      </c>
      <c r="L65" s="5"/>
      <c r="M65" s="5"/>
    </row>
    <row r="66" spans="1:13" ht="12.75" customHeight="1">
      <c r="A66" s="327" t="s">
        <v>29</v>
      </c>
      <c r="B66" s="327"/>
      <c r="C66" s="327"/>
      <c r="D66" s="327"/>
      <c r="E66" s="327"/>
      <c r="F66" s="327"/>
      <c r="G66" s="327"/>
      <c r="H66" s="327"/>
      <c r="I66" s="327"/>
      <c r="J66" s="327"/>
      <c r="K66" s="1098" t="s">
        <v>44</v>
      </c>
      <c r="L66" s="1098"/>
      <c r="M66" s="333"/>
    </row>
    <row r="67" spans="1:13" ht="12.75" customHeight="1">
      <c r="A67" s="328" t="s">
        <v>25</v>
      </c>
      <c r="B67" s="328"/>
      <c r="C67" s="328"/>
      <c r="D67" s="328"/>
      <c r="E67" s="328"/>
      <c r="F67" s="328"/>
      <c r="G67" s="328"/>
      <c r="H67" s="328"/>
      <c r="I67" s="328"/>
      <c r="J67" s="328"/>
      <c r="K67" s="1097" t="s">
        <v>45</v>
      </c>
      <c r="L67" s="1097"/>
      <c r="M67" s="333"/>
    </row>
    <row r="68" spans="1:13" ht="12.75" customHeight="1">
      <c r="A68" s="1108" t="s">
        <v>61</v>
      </c>
      <c r="B68" s="1108"/>
      <c r="C68" s="1108"/>
      <c r="D68" s="1108"/>
      <c r="E68" s="1108"/>
      <c r="F68" s="1108"/>
      <c r="G68" s="1108"/>
      <c r="H68" s="1108"/>
      <c r="I68" s="1108"/>
      <c r="J68" s="1108"/>
      <c r="K68" s="270" t="s">
        <v>454</v>
      </c>
      <c r="L68" s="271"/>
      <c r="M68" s="271"/>
    </row>
    <row r="69" spans="1:13" ht="12.75" customHeight="1">
      <c r="A69" s="1108"/>
      <c r="B69" s="1108"/>
      <c r="C69" s="1108"/>
      <c r="D69" s="1108"/>
      <c r="E69" s="1108"/>
      <c r="F69" s="1108"/>
      <c r="G69" s="1108"/>
      <c r="H69" s="1108"/>
      <c r="I69" s="1108"/>
      <c r="J69" s="1108"/>
      <c r="K69" s="270" t="s">
        <v>455</v>
      </c>
      <c r="L69" s="271"/>
      <c r="M69" s="271"/>
    </row>
    <row r="70" spans="1:13" ht="12.75" customHeight="1">
      <c r="A70" s="1096"/>
      <c r="B70" s="1096"/>
      <c r="C70" s="1096"/>
      <c r="D70" s="1096"/>
      <c r="E70" s="1096"/>
      <c r="F70" s="1096"/>
      <c r="G70" s="1096"/>
      <c r="H70" s="1096"/>
      <c r="I70" s="1096"/>
      <c r="J70" s="1096"/>
      <c r="K70" s="333"/>
      <c r="L70" s="17"/>
      <c r="M70" s="17"/>
    </row>
    <row r="71" spans="1:13">
      <c r="A71" s="1108"/>
      <c r="B71" s="1108"/>
      <c r="C71" s="1108"/>
      <c r="D71" s="1108"/>
      <c r="E71" s="1108"/>
      <c r="F71" s="1108"/>
      <c r="G71" s="1108"/>
      <c r="H71" s="1108"/>
      <c r="I71" s="1108"/>
      <c r="J71" s="1108"/>
      <c r="K71" s="333"/>
      <c r="L71" s="17"/>
      <c r="M71" s="17"/>
    </row>
    <row r="72" spans="1:13" ht="12.75" customHeight="1">
      <c r="A72" s="1108"/>
      <c r="B72" s="1108"/>
      <c r="C72" s="1108"/>
      <c r="D72" s="1108"/>
      <c r="E72" s="1108"/>
      <c r="F72" s="1108"/>
      <c r="G72" s="1108"/>
      <c r="H72" s="1108"/>
      <c r="I72" s="1108"/>
      <c r="J72" s="1108"/>
    </row>
  </sheetData>
  <mergeCells count="27">
    <mergeCell ref="A70:J70"/>
    <mergeCell ref="A71:J71"/>
    <mergeCell ref="A72:J72"/>
    <mergeCell ref="K66:L66"/>
    <mergeCell ref="K67:L67"/>
    <mergeCell ref="A69:J69"/>
    <mergeCell ref="A30:C46"/>
    <mergeCell ref="D30:D46"/>
    <mergeCell ref="A47:C63"/>
    <mergeCell ref="D47:D63"/>
    <mergeCell ref="A68:J68"/>
    <mergeCell ref="A29:L29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10:C11"/>
    <mergeCell ref="A12:C28"/>
    <mergeCell ref="D12:D28"/>
  </mergeCells>
  <printOptions horizontalCentered="1"/>
  <pageMargins left="0.39" right="0.34" top="0.18" bottom="0.19" header="0.17" footer="0.17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56"/>
  <sheetViews>
    <sheetView showGridLines="0" view="pageBreakPreview" zoomScale="80" zoomScaleNormal="70" zoomScaleSheetLayoutView="80" zoomScalePageLayoutView="75" workbookViewId="0">
      <selection sqref="A1:L1"/>
    </sheetView>
  </sheetViews>
  <sheetFormatPr defaultRowHeight="12.75"/>
  <cols>
    <col min="1" max="1" width="7.7109375" style="327" customWidth="1"/>
    <col min="2" max="3" width="7.7109375" style="19" customWidth="1"/>
    <col min="4" max="4" width="38.7109375" style="19" customWidth="1"/>
    <col min="5" max="7" width="8.7109375" style="19" customWidth="1"/>
    <col min="8" max="10" width="10.28515625" style="19" customWidth="1"/>
    <col min="11" max="12" width="10.7109375" style="52" customWidth="1"/>
    <col min="13" max="13" width="10.7109375" style="744" hidden="1" customWidth="1"/>
    <col min="14" max="16384" width="9.140625" style="19"/>
  </cols>
  <sheetData>
    <row r="1" spans="1:13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738"/>
    </row>
    <row r="2" spans="1:13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738"/>
    </row>
    <row r="3" spans="1:13" ht="15" customHeight="1">
      <c r="A3" s="1110" t="s">
        <v>31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738"/>
    </row>
    <row r="4" spans="1:13" ht="15" customHeight="1">
      <c r="A4" s="1063" t="str">
        <f>'GBI 1'!A4:L4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738"/>
    </row>
    <row r="5" spans="1:13" s="2" customFormat="1" ht="15" customHeight="1">
      <c r="A5" s="39"/>
      <c r="B5" s="22"/>
      <c r="C5" s="22"/>
      <c r="D5" s="22"/>
      <c r="E5" s="22"/>
      <c r="F5" s="22"/>
      <c r="G5" s="22"/>
      <c r="H5" s="22"/>
      <c r="I5" s="22"/>
      <c r="J5" s="22"/>
      <c r="K5" s="160"/>
      <c r="L5" s="161"/>
      <c r="M5" s="739"/>
    </row>
    <row r="6" spans="1:13" ht="15" customHeight="1">
      <c r="A6" s="332"/>
      <c r="B6" s="330"/>
      <c r="C6" s="330"/>
      <c r="D6" s="330"/>
      <c r="E6" s="330"/>
      <c r="F6" s="330"/>
      <c r="G6" s="330"/>
      <c r="H6" s="330"/>
      <c r="I6" s="330"/>
      <c r="J6" s="330"/>
      <c r="K6" s="156" t="s">
        <v>76</v>
      </c>
      <c r="L6" s="157">
        <v>0</v>
      </c>
      <c r="M6" s="740"/>
    </row>
    <row r="7" spans="1:13" s="110" customFormat="1" ht="14.25" customHeight="1">
      <c r="A7" s="1101" t="s">
        <v>2</v>
      </c>
      <c r="B7" s="1081"/>
      <c r="C7" s="1082"/>
      <c r="D7" s="1105" t="s">
        <v>3</v>
      </c>
      <c r="E7" s="1079" t="s">
        <v>4</v>
      </c>
      <c r="F7" s="1149"/>
      <c r="G7" s="1150"/>
      <c r="H7" s="1099" t="s">
        <v>5</v>
      </c>
      <c r="I7" s="1099" t="s">
        <v>6</v>
      </c>
      <c r="J7" s="1099" t="s">
        <v>7</v>
      </c>
      <c r="K7" s="1111" t="s">
        <v>51</v>
      </c>
      <c r="L7" s="1151"/>
      <c r="M7" s="741"/>
    </row>
    <row r="8" spans="1:13" s="110" customFormat="1" ht="16.5" customHeight="1">
      <c r="A8" s="1102"/>
      <c r="B8" s="1103"/>
      <c r="C8" s="1104"/>
      <c r="D8" s="1148"/>
      <c r="E8" s="111" t="s">
        <v>8</v>
      </c>
      <c r="F8" s="112" t="s">
        <v>9</v>
      </c>
      <c r="G8" s="113" t="s">
        <v>10</v>
      </c>
      <c r="H8" s="1148"/>
      <c r="I8" s="1148"/>
      <c r="J8" s="1100"/>
      <c r="K8" s="114" t="s">
        <v>11</v>
      </c>
      <c r="L8" s="115" t="s">
        <v>12</v>
      </c>
      <c r="M8" s="742" t="s">
        <v>12</v>
      </c>
    </row>
    <row r="9" spans="1:13" ht="18" customHeight="1">
      <c r="A9" s="1101" t="s">
        <v>396</v>
      </c>
      <c r="B9" s="1081"/>
      <c r="C9" s="1081"/>
      <c r="D9" s="1081"/>
      <c r="E9" s="1081"/>
      <c r="F9" s="1081"/>
      <c r="G9" s="1081"/>
      <c r="H9" s="1081"/>
      <c r="I9" s="1081"/>
      <c r="J9" s="1081"/>
      <c r="K9" s="1081"/>
      <c r="L9" s="1082"/>
      <c r="M9" s="738"/>
    </row>
    <row r="10" spans="1:13" ht="14.1" customHeight="1">
      <c r="A10" s="1168" t="s">
        <v>397</v>
      </c>
      <c r="B10" s="1169"/>
      <c r="C10" s="1170"/>
      <c r="D10" s="1085" t="s">
        <v>108</v>
      </c>
      <c r="E10" s="574">
        <v>1000</v>
      </c>
      <c r="F10" s="574">
        <v>600</v>
      </c>
      <c r="G10" s="575">
        <v>60</v>
      </c>
      <c r="H10" s="522">
        <v>4</v>
      </c>
      <c r="I10" s="576">
        <f>E10*F10*H10/1000000</f>
        <v>2.4</v>
      </c>
      <c r="J10" s="576">
        <f>E10*F10*G10*H10/1000000000</f>
        <v>0.14399999999999999</v>
      </c>
      <c r="K10" s="539">
        <f>L10*J10/I10</f>
        <v>558.05399999999997</v>
      </c>
      <c r="L10" s="524">
        <f>M10*(100%-$L$6)</f>
        <v>9300.9</v>
      </c>
      <c r="M10" s="713">
        <v>9300.9</v>
      </c>
    </row>
    <row r="11" spans="1:13" ht="14.1" customHeight="1">
      <c r="A11" s="1141"/>
      <c r="B11" s="1142"/>
      <c r="C11" s="1143"/>
      <c r="D11" s="1147"/>
      <c r="E11" s="577">
        <v>1000</v>
      </c>
      <c r="F11" s="577">
        <v>600</v>
      </c>
      <c r="G11" s="578">
        <v>70</v>
      </c>
      <c r="H11" s="528">
        <v>4</v>
      </c>
      <c r="I11" s="579">
        <f t="shared" ref="I11:I34" si="0">E11*F11*H11/1000000</f>
        <v>2.4</v>
      </c>
      <c r="J11" s="579">
        <f t="shared" ref="J11:J34" si="1">E11*F11*G11*H11/1000000000</f>
        <v>0.16800000000000001</v>
      </c>
      <c r="K11" s="527">
        <f>L11*J11/I11</f>
        <v>643.49250000000006</v>
      </c>
      <c r="L11" s="515">
        <f t="shared" ref="L11:L45" si="2">M11*(100%-$L$6)</f>
        <v>9192.75</v>
      </c>
      <c r="M11" s="720">
        <v>9192.75</v>
      </c>
    </row>
    <row r="12" spans="1:13" ht="14.1" customHeight="1">
      <c r="A12" s="1141"/>
      <c r="B12" s="1142"/>
      <c r="C12" s="1143"/>
      <c r="D12" s="1147"/>
      <c r="E12" s="577">
        <v>1000</v>
      </c>
      <c r="F12" s="577">
        <v>600</v>
      </c>
      <c r="G12" s="578">
        <v>80</v>
      </c>
      <c r="H12" s="528">
        <v>3</v>
      </c>
      <c r="I12" s="579">
        <f t="shared" si="0"/>
        <v>1.8</v>
      </c>
      <c r="J12" s="579">
        <f t="shared" si="1"/>
        <v>0.14399999999999999</v>
      </c>
      <c r="K12" s="527">
        <f t="shared" ref="K12:K49" si="3">L12*J12/I12</f>
        <v>726.76799999999992</v>
      </c>
      <c r="L12" s="515">
        <f t="shared" si="2"/>
        <v>9084.6</v>
      </c>
      <c r="M12" s="720">
        <v>9084.6</v>
      </c>
    </row>
    <row r="13" spans="1:13" ht="14.1" customHeight="1">
      <c r="A13" s="1141"/>
      <c r="B13" s="1142"/>
      <c r="C13" s="1143"/>
      <c r="D13" s="1171" t="s">
        <v>109</v>
      </c>
      <c r="E13" s="577">
        <v>1000</v>
      </c>
      <c r="F13" s="577">
        <v>600</v>
      </c>
      <c r="G13" s="578">
        <v>90</v>
      </c>
      <c r="H13" s="528">
        <v>3</v>
      </c>
      <c r="I13" s="579">
        <f t="shared" si="0"/>
        <v>1.8</v>
      </c>
      <c r="J13" s="579">
        <f t="shared" si="1"/>
        <v>0.16200000000000001</v>
      </c>
      <c r="K13" s="527">
        <f t="shared" si="3"/>
        <v>807.8805000000001</v>
      </c>
      <c r="L13" s="515">
        <f t="shared" si="2"/>
        <v>8976.4500000000007</v>
      </c>
      <c r="M13" s="720">
        <v>8976.4500000000007</v>
      </c>
    </row>
    <row r="14" spans="1:13" ht="14.1" customHeight="1">
      <c r="A14" s="1141"/>
      <c r="B14" s="1142"/>
      <c r="C14" s="1143"/>
      <c r="D14" s="1172"/>
      <c r="E14" s="577">
        <v>1000</v>
      </c>
      <c r="F14" s="577">
        <v>600</v>
      </c>
      <c r="G14" s="578">
        <v>100</v>
      </c>
      <c r="H14" s="528">
        <v>2</v>
      </c>
      <c r="I14" s="579">
        <f t="shared" si="0"/>
        <v>1.2</v>
      </c>
      <c r="J14" s="579">
        <f t="shared" si="1"/>
        <v>0.12</v>
      </c>
      <c r="K14" s="527">
        <f t="shared" si="3"/>
        <v>886.82999999999993</v>
      </c>
      <c r="L14" s="515">
        <f t="shared" si="2"/>
        <v>8868.2999999999993</v>
      </c>
      <c r="M14" s="720">
        <v>8868.2999999999993</v>
      </c>
    </row>
    <row r="15" spans="1:13" ht="14.1" customHeight="1">
      <c r="A15" s="1141"/>
      <c r="B15" s="1142"/>
      <c r="C15" s="1143"/>
      <c r="D15" s="1147" t="s">
        <v>110</v>
      </c>
      <c r="E15" s="577">
        <v>1000</v>
      </c>
      <c r="F15" s="577">
        <v>600</v>
      </c>
      <c r="G15" s="578">
        <v>110</v>
      </c>
      <c r="H15" s="528">
        <v>2</v>
      </c>
      <c r="I15" s="579">
        <f t="shared" si="0"/>
        <v>1.2</v>
      </c>
      <c r="J15" s="579">
        <f t="shared" si="1"/>
        <v>0.13200000000000001</v>
      </c>
      <c r="K15" s="527">
        <f>L15*J15/I15</f>
        <v>963.61649999999997</v>
      </c>
      <c r="L15" s="515">
        <f t="shared" si="2"/>
        <v>8760.15</v>
      </c>
      <c r="M15" s="720">
        <v>8760.15</v>
      </c>
    </row>
    <row r="16" spans="1:13" ht="14.1" customHeight="1">
      <c r="A16" s="1141"/>
      <c r="B16" s="1142"/>
      <c r="C16" s="1143"/>
      <c r="D16" s="1147"/>
      <c r="E16" s="577">
        <v>1000</v>
      </c>
      <c r="F16" s="577">
        <v>600</v>
      </c>
      <c r="G16" s="578">
        <v>120</v>
      </c>
      <c r="H16" s="528">
        <v>2</v>
      </c>
      <c r="I16" s="579">
        <f t="shared" si="0"/>
        <v>1.2</v>
      </c>
      <c r="J16" s="579">
        <f t="shared" si="1"/>
        <v>0.14399999999999999</v>
      </c>
      <c r="K16" s="527">
        <f>L16*J16/I16</f>
        <v>1044.7296000000001</v>
      </c>
      <c r="L16" s="515">
        <f t="shared" si="2"/>
        <v>8706.08</v>
      </c>
      <c r="M16" s="720">
        <v>8706.08</v>
      </c>
    </row>
    <row r="17" spans="1:13" ht="14.1" customHeight="1">
      <c r="A17" s="1144"/>
      <c r="B17" s="1145"/>
      <c r="C17" s="1146"/>
      <c r="D17" s="1086"/>
      <c r="E17" s="580">
        <v>1000</v>
      </c>
      <c r="F17" s="580">
        <v>600</v>
      </c>
      <c r="G17" s="581">
        <v>130</v>
      </c>
      <c r="H17" s="582">
        <v>2</v>
      </c>
      <c r="I17" s="583">
        <f t="shared" si="0"/>
        <v>1.2</v>
      </c>
      <c r="J17" s="583">
        <f t="shared" si="1"/>
        <v>0.156</v>
      </c>
      <c r="K17" s="538">
        <f t="shared" si="3"/>
        <v>1124.76</v>
      </c>
      <c r="L17" s="627">
        <f t="shared" si="2"/>
        <v>8652</v>
      </c>
      <c r="M17" s="720">
        <v>8652</v>
      </c>
    </row>
    <row r="18" spans="1:13" ht="14.1" customHeight="1">
      <c r="A18" s="1132" t="s">
        <v>398</v>
      </c>
      <c r="B18" s="1133"/>
      <c r="C18" s="1133"/>
      <c r="D18" s="1163" t="s">
        <v>457</v>
      </c>
      <c r="E18" s="126">
        <v>1000</v>
      </c>
      <c r="F18" s="789">
        <v>600</v>
      </c>
      <c r="G18" s="790">
        <v>40</v>
      </c>
      <c r="H18" s="522">
        <v>6</v>
      </c>
      <c r="I18" s="791">
        <f t="shared" si="0"/>
        <v>3.6</v>
      </c>
      <c r="J18" s="791">
        <f t="shared" si="1"/>
        <v>0.14399999999999999</v>
      </c>
      <c r="K18" s="83">
        <f t="shared" si="3"/>
        <v>233.3604</v>
      </c>
      <c r="L18" s="524">
        <f t="shared" si="2"/>
        <v>5834.01</v>
      </c>
      <c r="M18" s="745">
        <v>5834.01</v>
      </c>
    </row>
    <row r="19" spans="1:13" ht="14.1" customHeight="1">
      <c r="A19" s="1135"/>
      <c r="B19" s="1136"/>
      <c r="C19" s="1136"/>
      <c r="D19" s="1166"/>
      <c r="E19" s="86">
        <v>1000</v>
      </c>
      <c r="F19" s="74">
        <v>600</v>
      </c>
      <c r="G19" s="75">
        <v>50</v>
      </c>
      <c r="H19" s="15">
        <v>4</v>
      </c>
      <c r="I19" s="77">
        <f t="shared" si="0"/>
        <v>2.4</v>
      </c>
      <c r="J19" s="77">
        <f t="shared" si="1"/>
        <v>0.12</v>
      </c>
      <c r="K19" s="64">
        <f t="shared" si="3"/>
        <v>291.70049999999998</v>
      </c>
      <c r="L19" s="515">
        <f t="shared" si="2"/>
        <v>5834.01</v>
      </c>
      <c r="M19" s="746">
        <v>5834.01</v>
      </c>
    </row>
    <row r="20" spans="1:13" ht="14.1" customHeight="1">
      <c r="A20" s="1135"/>
      <c r="B20" s="1136"/>
      <c r="C20" s="1136"/>
      <c r="D20" s="1166"/>
      <c r="E20" s="86">
        <v>1000</v>
      </c>
      <c r="F20" s="74">
        <v>600</v>
      </c>
      <c r="G20" s="75">
        <v>60</v>
      </c>
      <c r="H20" s="15">
        <v>4</v>
      </c>
      <c r="I20" s="77">
        <f t="shared" si="0"/>
        <v>2.4</v>
      </c>
      <c r="J20" s="77">
        <f t="shared" si="1"/>
        <v>0.14399999999999999</v>
      </c>
      <c r="K20" s="64">
        <f t="shared" si="3"/>
        <v>350.04060000000004</v>
      </c>
      <c r="L20" s="515">
        <f t="shared" si="2"/>
        <v>5834.01</v>
      </c>
      <c r="M20" s="746">
        <v>5834.01</v>
      </c>
    </row>
    <row r="21" spans="1:13" ht="14.1" customHeight="1">
      <c r="A21" s="1135"/>
      <c r="B21" s="1136"/>
      <c r="C21" s="1136"/>
      <c r="D21" s="1166"/>
      <c r="E21" s="86">
        <v>1000</v>
      </c>
      <c r="F21" s="74">
        <v>600</v>
      </c>
      <c r="G21" s="75">
        <v>70</v>
      </c>
      <c r="H21" s="15">
        <v>4</v>
      </c>
      <c r="I21" s="77">
        <f t="shared" si="0"/>
        <v>2.4</v>
      </c>
      <c r="J21" s="77">
        <f t="shared" si="1"/>
        <v>0.16800000000000001</v>
      </c>
      <c r="K21" s="64">
        <f t="shared" si="3"/>
        <v>408.38070000000005</v>
      </c>
      <c r="L21" s="515">
        <f t="shared" si="2"/>
        <v>5834.01</v>
      </c>
      <c r="M21" s="746">
        <v>5834.01</v>
      </c>
    </row>
    <row r="22" spans="1:13" ht="14.1" customHeight="1">
      <c r="A22" s="1135"/>
      <c r="B22" s="1136"/>
      <c r="C22" s="1136"/>
      <c r="D22" s="1166"/>
      <c r="E22" s="86">
        <v>1000</v>
      </c>
      <c r="F22" s="74">
        <v>600</v>
      </c>
      <c r="G22" s="75">
        <v>80</v>
      </c>
      <c r="H22" s="15">
        <v>2</v>
      </c>
      <c r="I22" s="77">
        <f t="shared" si="0"/>
        <v>1.2</v>
      </c>
      <c r="J22" s="77">
        <f t="shared" si="1"/>
        <v>9.6000000000000002E-2</v>
      </c>
      <c r="K22" s="64">
        <f t="shared" si="3"/>
        <v>466.72080000000005</v>
      </c>
      <c r="L22" s="515">
        <f t="shared" si="2"/>
        <v>5834.01</v>
      </c>
      <c r="M22" s="746">
        <v>5834.01</v>
      </c>
    </row>
    <row r="23" spans="1:13" ht="14.1" customHeight="1">
      <c r="A23" s="1135"/>
      <c r="B23" s="1136"/>
      <c r="C23" s="1136"/>
      <c r="D23" s="1166"/>
      <c r="E23" s="86">
        <v>1000</v>
      </c>
      <c r="F23" s="74">
        <v>600</v>
      </c>
      <c r="G23" s="75">
        <v>90</v>
      </c>
      <c r="H23" s="15">
        <v>2</v>
      </c>
      <c r="I23" s="77">
        <f t="shared" si="0"/>
        <v>1.2</v>
      </c>
      <c r="J23" s="77">
        <f t="shared" si="1"/>
        <v>0.108</v>
      </c>
      <c r="K23" s="64">
        <f t="shared" si="3"/>
        <v>525.06090000000006</v>
      </c>
      <c r="L23" s="515">
        <f t="shared" si="2"/>
        <v>5834.01</v>
      </c>
      <c r="M23" s="746">
        <v>5834.01</v>
      </c>
    </row>
    <row r="24" spans="1:13" ht="14.1" customHeight="1">
      <c r="A24" s="1135"/>
      <c r="B24" s="1136"/>
      <c r="C24" s="1136"/>
      <c r="D24" s="1166"/>
      <c r="E24" s="86">
        <v>1000</v>
      </c>
      <c r="F24" s="74">
        <v>600</v>
      </c>
      <c r="G24" s="75">
        <v>100</v>
      </c>
      <c r="H24" s="15">
        <v>2</v>
      </c>
      <c r="I24" s="77">
        <f t="shared" si="0"/>
        <v>1.2</v>
      </c>
      <c r="J24" s="77">
        <f t="shared" si="1"/>
        <v>0.12</v>
      </c>
      <c r="K24" s="64">
        <f t="shared" si="3"/>
        <v>583.40099999999995</v>
      </c>
      <c r="L24" s="515">
        <f t="shared" si="2"/>
        <v>5834.01</v>
      </c>
      <c r="M24" s="746">
        <v>5834.01</v>
      </c>
    </row>
    <row r="25" spans="1:13" ht="14.1" customHeight="1">
      <c r="A25" s="1135"/>
      <c r="B25" s="1136"/>
      <c r="C25" s="1136"/>
      <c r="D25" s="1166"/>
      <c r="E25" s="86">
        <v>1000</v>
      </c>
      <c r="F25" s="74">
        <v>600</v>
      </c>
      <c r="G25" s="75">
        <v>110</v>
      </c>
      <c r="H25" s="15">
        <v>2</v>
      </c>
      <c r="I25" s="77">
        <f t="shared" si="0"/>
        <v>1.2</v>
      </c>
      <c r="J25" s="77">
        <f t="shared" si="1"/>
        <v>0.13200000000000001</v>
      </c>
      <c r="K25" s="64">
        <f t="shared" si="3"/>
        <v>641.74110000000007</v>
      </c>
      <c r="L25" s="515">
        <f t="shared" si="2"/>
        <v>5834.01</v>
      </c>
      <c r="M25" s="746">
        <v>5834.01</v>
      </c>
    </row>
    <row r="26" spans="1:13" ht="14.1" customHeight="1">
      <c r="A26" s="1135"/>
      <c r="B26" s="1136"/>
      <c r="C26" s="1136"/>
      <c r="D26" s="1166"/>
      <c r="E26" s="86">
        <v>1000</v>
      </c>
      <c r="F26" s="74">
        <v>600</v>
      </c>
      <c r="G26" s="75">
        <v>120</v>
      </c>
      <c r="H26" s="15">
        <v>2</v>
      </c>
      <c r="I26" s="77">
        <f t="shared" si="0"/>
        <v>1.2</v>
      </c>
      <c r="J26" s="77">
        <f t="shared" si="1"/>
        <v>0.14399999999999999</v>
      </c>
      <c r="K26" s="64">
        <f t="shared" si="3"/>
        <v>700.08120000000008</v>
      </c>
      <c r="L26" s="515">
        <f t="shared" si="2"/>
        <v>5834.01</v>
      </c>
      <c r="M26" s="746">
        <v>5834.01</v>
      </c>
    </row>
    <row r="27" spans="1:13" ht="14.1" customHeight="1">
      <c r="A27" s="1135"/>
      <c r="B27" s="1136"/>
      <c r="C27" s="1136"/>
      <c r="D27" s="1166"/>
      <c r="E27" s="86">
        <v>1000</v>
      </c>
      <c r="F27" s="74">
        <v>600</v>
      </c>
      <c r="G27" s="75">
        <v>130</v>
      </c>
      <c r="H27" s="15">
        <v>2</v>
      </c>
      <c r="I27" s="77">
        <f t="shared" si="0"/>
        <v>1.2</v>
      </c>
      <c r="J27" s="77">
        <f t="shared" si="1"/>
        <v>0.156</v>
      </c>
      <c r="K27" s="64">
        <f t="shared" si="3"/>
        <v>758.42130000000009</v>
      </c>
      <c r="L27" s="515">
        <f t="shared" si="2"/>
        <v>5834.01</v>
      </c>
      <c r="M27" s="746">
        <v>5834.01</v>
      </c>
    </row>
    <row r="28" spans="1:13" ht="14.1" customHeight="1">
      <c r="A28" s="1135"/>
      <c r="B28" s="1136"/>
      <c r="C28" s="1136"/>
      <c r="D28" s="1166"/>
      <c r="E28" s="86">
        <v>1000</v>
      </c>
      <c r="F28" s="74">
        <v>600</v>
      </c>
      <c r="G28" s="75">
        <v>140</v>
      </c>
      <c r="H28" s="15">
        <v>2</v>
      </c>
      <c r="I28" s="77">
        <f t="shared" si="0"/>
        <v>1.2</v>
      </c>
      <c r="J28" s="77">
        <f t="shared" si="1"/>
        <v>0.16800000000000001</v>
      </c>
      <c r="K28" s="64">
        <f t="shared" si="3"/>
        <v>816.76140000000009</v>
      </c>
      <c r="L28" s="515">
        <f t="shared" si="2"/>
        <v>5834.01</v>
      </c>
      <c r="M28" s="746">
        <v>5834.01</v>
      </c>
    </row>
    <row r="29" spans="1:13" ht="14.1" customHeight="1">
      <c r="A29" s="1135"/>
      <c r="B29" s="1136"/>
      <c r="C29" s="1136"/>
      <c r="D29" s="1166"/>
      <c r="E29" s="86">
        <v>1000</v>
      </c>
      <c r="F29" s="74">
        <v>600</v>
      </c>
      <c r="G29" s="75">
        <v>150</v>
      </c>
      <c r="H29" s="15">
        <v>2</v>
      </c>
      <c r="I29" s="77">
        <f t="shared" si="0"/>
        <v>1.2</v>
      </c>
      <c r="J29" s="77">
        <f t="shared" si="1"/>
        <v>0.18</v>
      </c>
      <c r="K29" s="64">
        <f t="shared" si="3"/>
        <v>875.10149999999999</v>
      </c>
      <c r="L29" s="515">
        <f t="shared" si="2"/>
        <v>5834.01</v>
      </c>
      <c r="M29" s="746">
        <v>5834.01</v>
      </c>
    </row>
    <row r="30" spans="1:13" ht="14.1" customHeight="1">
      <c r="A30" s="1135"/>
      <c r="B30" s="1136"/>
      <c r="C30" s="1136"/>
      <c r="D30" s="1166"/>
      <c r="E30" s="86">
        <v>1000</v>
      </c>
      <c r="F30" s="74">
        <v>600</v>
      </c>
      <c r="G30" s="75">
        <v>160</v>
      </c>
      <c r="H30" s="15">
        <v>1</v>
      </c>
      <c r="I30" s="77">
        <f t="shared" si="0"/>
        <v>0.6</v>
      </c>
      <c r="J30" s="77">
        <f t="shared" si="1"/>
        <v>9.6000000000000002E-2</v>
      </c>
      <c r="K30" s="64">
        <f t="shared" si="3"/>
        <v>933.44160000000011</v>
      </c>
      <c r="L30" s="515">
        <f t="shared" si="2"/>
        <v>5834.01</v>
      </c>
      <c r="M30" s="746">
        <v>5834.01</v>
      </c>
    </row>
    <row r="31" spans="1:13" ht="14.1" customHeight="1">
      <c r="A31" s="1135"/>
      <c r="B31" s="1136"/>
      <c r="C31" s="1136"/>
      <c r="D31" s="1166"/>
      <c r="E31" s="86">
        <v>1000</v>
      </c>
      <c r="F31" s="74">
        <v>600</v>
      </c>
      <c r="G31" s="75">
        <v>170</v>
      </c>
      <c r="H31" s="15">
        <v>1</v>
      </c>
      <c r="I31" s="77">
        <f t="shared" si="0"/>
        <v>0.6</v>
      </c>
      <c r="J31" s="77">
        <f t="shared" si="1"/>
        <v>0.10199999999999999</v>
      </c>
      <c r="K31" s="64">
        <f t="shared" si="3"/>
        <v>991.78170000000011</v>
      </c>
      <c r="L31" s="515">
        <f t="shared" si="2"/>
        <v>5834.01</v>
      </c>
      <c r="M31" s="746">
        <v>5834.01</v>
      </c>
    </row>
    <row r="32" spans="1:13" ht="14.1" customHeight="1">
      <c r="A32" s="1135"/>
      <c r="B32" s="1136"/>
      <c r="C32" s="1136"/>
      <c r="D32" s="1166"/>
      <c r="E32" s="86">
        <v>1000</v>
      </c>
      <c r="F32" s="74">
        <v>600</v>
      </c>
      <c r="G32" s="75">
        <v>180</v>
      </c>
      <c r="H32" s="15">
        <v>1</v>
      </c>
      <c r="I32" s="77">
        <f t="shared" si="0"/>
        <v>0.6</v>
      </c>
      <c r="J32" s="77">
        <f t="shared" si="1"/>
        <v>0.108</v>
      </c>
      <c r="K32" s="64">
        <f t="shared" si="3"/>
        <v>1050.1218000000001</v>
      </c>
      <c r="L32" s="515">
        <f t="shared" si="2"/>
        <v>5834.01</v>
      </c>
      <c r="M32" s="746">
        <v>5834.01</v>
      </c>
    </row>
    <row r="33" spans="1:13" ht="14.1" customHeight="1">
      <c r="A33" s="1135"/>
      <c r="B33" s="1136"/>
      <c r="C33" s="1136"/>
      <c r="D33" s="1166"/>
      <c r="E33" s="86">
        <v>1000</v>
      </c>
      <c r="F33" s="74">
        <v>600</v>
      </c>
      <c r="G33" s="75">
        <v>190</v>
      </c>
      <c r="H33" s="15">
        <v>1</v>
      </c>
      <c r="I33" s="77">
        <f t="shared" si="0"/>
        <v>0.6</v>
      </c>
      <c r="J33" s="77">
        <f t="shared" si="1"/>
        <v>0.114</v>
      </c>
      <c r="K33" s="64">
        <f t="shared" si="3"/>
        <v>1108.4619000000002</v>
      </c>
      <c r="L33" s="515">
        <f t="shared" si="2"/>
        <v>5834.01</v>
      </c>
      <c r="M33" s="746">
        <v>5834.01</v>
      </c>
    </row>
    <row r="34" spans="1:13" ht="14.1" customHeight="1">
      <c r="A34" s="1138"/>
      <c r="B34" s="1139"/>
      <c r="C34" s="1139"/>
      <c r="D34" s="1167"/>
      <c r="E34" s="128">
        <v>1000</v>
      </c>
      <c r="F34" s="79">
        <v>600</v>
      </c>
      <c r="G34" s="80">
        <v>200</v>
      </c>
      <c r="H34" s="81">
        <v>1</v>
      </c>
      <c r="I34" s="82">
        <f t="shared" si="0"/>
        <v>0.6</v>
      </c>
      <c r="J34" s="82">
        <f t="shared" si="1"/>
        <v>0.12</v>
      </c>
      <c r="K34" s="70">
        <f t="shared" si="3"/>
        <v>1166.8019999999999</v>
      </c>
      <c r="L34" s="627">
        <f t="shared" si="2"/>
        <v>5834.01</v>
      </c>
      <c r="M34" s="747">
        <v>5834.01</v>
      </c>
    </row>
    <row r="35" spans="1:13" ht="14.1" customHeight="1">
      <c r="A35" s="1168" t="s">
        <v>47</v>
      </c>
      <c r="B35" s="1123"/>
      <c r="C35" s="1123"/>
      <c r="D35" s="1074" t="s">
        <v>399</v>
      </c>
      <c r="E35" s="116">
        <v>1200</v>
      </c>
      <c r="F35" s="54">
        <v>200</v>
      </c>
      <c r="G35" s="55">
        <v>50</v>
      </c>
      <c r="H35" s="56">
        <v>12</v>
      </c>
      <c r="I35" s="322">
        <f>E35*F35*H35/1000000</f>
        <v>2.88</v>
      </c>
      <c r="J35" s="322">
        <f>E35*F35*G35*H35/1000000000</f>
        <v>0.14399999999999999</v>
      </c>
      <c r="K35" s="50">
        <f t="shared" si="3"/>
        <v>390.5675</v>
      </c>
      <c r="L35" s="524">
        <f t="shared" si="2"/>
        <v>7811.35</v>
      </c>
      <c r="M35" s="713">
        <v>7811.35</v>
      </c>
    </row>
    <row r="36" spans="1:13" ht="14.1" customHeight="1">
      <c r="A36" s="1141"/>
      <c r="B36" s="1126"/>
      <c r="C36" s="1126"/>
      <c r="D36" s="1075"/>
      <c r="E36" s="129">
        <v>1200</v>
      </c>
      <c r="F36" s="60">
        <v>200</v>
      </c>
      <c r="G36" s="127">
        <v>60</v>
      </c>
      <c r="H36" s="62">
        <v>10</v>
      </c>
      <c r="I36" s="77">
        <f t="shared" ref="I36:I50" si="4">E36*F36*H36/1000000</f>
        <v>2.4</v>
      </c>
      <c r="J36" s="77">
        <f t="shared" ref="J36:J50" si="5">E36*F36*G36*H36/1000000000</f>
        <v>0.14399999999999999</v>
      </c>
      <c r="K36" s="85">
        <f t="shared" si="3"/>
        <v>468.68099999999998</v>
      </c>
      <c r="L36" s="509">
        <f t="shared" si="2"/>
        <v>7811.35</v>
      </c>
      <c r="M36" s="713">
        <v>7811.35</v>
      </c>
    </row>
    <row r="37" spans="1:13" ht="14.1" customHeight="1">
      <c r="A37" s="1141"/>
      <c r="B37" s="1126"/>
      <c r="C37" s="1126"/>
      <c r="D37" s="335" t="s">
        <v>67</v>
      </c>
      <c r="E37" s="129">
        <v>1200</v>
      </c>
      <c r="F37" s="60">
        <v>200</v>
      </c>
      <c r="G37" s="127">
        <v>70</v>
      </c>
      <c r="H37" s="62">
        <v>8</v>
      </c>
      <c r="I37" s="77">
        <f t="shared" si="4"/>
        <v>1.92</v>
      </c>
      <c r="J37" s="77">
        <f t="shared" si="5"/>
        <v>0.13439999999999999</v>
      </c>
      <c r="K37" s="85">
        <f t="shared" si="3"/>
        <v>546.79450000000008</v>
      </c>
      <c r="L37" s="509">
        <f t="shared" si="2"/>
        <v>7811.35</v>
      </c>
      <c r="M37" s="713">
        <v>7811.35</v>
      </c>
    </row>
    <row r="38" spans="1:13" ht="14.1" customHeight="1">
      <c r="A38" s="1141"/>
      <c r="B38" s="1126"/>
      <c r="C38" s="1126"/>
      <c r="D38" s="335"/>
      <c r="E38" s="129">
        <v>1200</v>
      </c>
      <c r="F38" s="60">
        <v>200</v>
      </c>
      <c r="G38" s="127">
        <v>80</v>
      </c>
      <c r="H38" s="62">
        <v>8</v>
      </c>
      <c r="I38" s="77">
        <f t="shared" si="4"/>
        <v>1.92</v>
      </c>
      <c r="J38" s="77">
        <f t="shared" si="5"/>
        <v>0.15359999999999999</v>
      </c>
      <c r="K38" s="85">
        <f t="shared" si="3"/>
        <v>624.9079999999999</v>
      </c>
      <c r="L38" s="509">
        <f t="shared" si="2"/>
        <v>7811.35</v>
      </c>
      <c r="M38" s="713">
        <v>7811.35</v>
      </c>
    </row>
    <row r="39" spans="1:13" ht="14.1" customHeight="1">
      <c r="A39" s="1141"/>
      <c r="B39" s="1126"/>
      <c r="C39" s="1126"/>
      <c r="D39" s="335"/>
      <c r="E39" s="129">
        <v>1200</v>
      </c>
      <c r="F39" s="60">
        <v>200</v>
      </c>
      <c r="G39" s="127">
        <v>90</v>
      </c>
      <c r="H39" s="62">
        <v>6</v>
      </c>
      <c r="I39" s="77">
        <f t="shared" si="4"/>
        <v>1.44</v>
      </c>
      <c r="J39" s="77">
        <f t="shared" si="5"/>
        <v>0.12959999999999999</v>
      </c>
      <c r="K39" s="85">
        <f t="shared" si="3"/>
        <v>703.02150000000006</v>
      </c>
      <c r="L39" s="509">
        <f t="shared" si="2"/>
        <v>7811.35</v>
      </c>
      <c r="M39" s="713">
        <v>7811.35</v>
      </c>
    </row>
    <row r="40" spans="1:13" ht="14.1" customHeight="1">
      <c r="A40" s="1128"/>
      <c r="B40" s="1126"/>
      <c r="C40" s="1126"/>
      <c r="D40" s="335"/>
      <c r="E40" s="129">
        <v>1200</v>
      </c>
      <c r="F40" s="60">
        <v>200</v>
      </c>
      <c r="G40" s="127">
        <v>100</v>
      </c>
      <c r="H40" s="15">
        <v>6</v>
      </c>
      <c r="I40" s="77">
        <f t="shared" si="4"/>
        <v>1.44</v>
      </c>
      <c r="J40" s="77">
        <f t="shared" si="5"/>
        <v>0.14399999999999999</v>
      </c>
      <c r="K40" s="85">
        <f t="shared" si="3"/>
        <v>781.13499999999999</v>
      </c>
      <c r="L40" s="509">
        <f t="shared" si="2"/>
        <v>7811.35</v>
      </c>
      <c r="M40" s="713">
        <v>7811.35</v>
      </c>
    </row>
    <row r="41" spans="1:13" ht="14.1" customHeight="1">
      <c r="A41" s="1128"/>
      <c r="B41" s="1126"/>
      <c r="C41" s="1126"/>
      <c r="D41" s="335"/>
      <c r="E41" s="129">
        <v>1200</v>
      </c>
      <c r="F41" s="60">
        <v>200</v>
      </c>
      <c r="G41" s="127">
        <v>110</v>
      </c>
      <c r="H41" s="76">
        <v>4</v>
      </c>
      <c r="I41" s="77">
        <f t="shared" si="4"/>
        <v>0.96</v>
      </c>
      <c r="J41" s="77">
        <f t="shared" si="5"/>
        <v>0.1056</v>
      </c>
      <c r="K41" s="85">
        <f t="shared" si="3"/>
        <v>859.24850000000004</v>
      </c>
      <c r="L41" s="509">
        <f t="shared" si="2"/>
        <v>7811.35</v>
      </c>
      <c r="M41" s="713">
        <v>7811.35</v>
      </c>
    </row>
    <row r="42" spans="1:13" ht="14.1" customHeight="1">
      <c r="A42" s="1128"/>
      <c r="B42" s="1126"/>
      <c r="C42" s="1126"/>
      <c r="D42" s="335"/>
      <c r="E42" s="129">
        <v>1200</v>
      </c>
      <c r="F42" s="60">
        <v>200</v>
      </c>
      <c r="G42" s="127">
        <v>120</v>
      </c>
      <c r="H42" s="76">
        <v>4</v>
      </c>
      <c r="I42" s="77">
        <f t="shared" si="4"/>
        <v>0.96</v>
      </c>
      <c r="J42" s="77">
        <f t="shared" si="5"/>
        <v>0.1152</v>
      </c>
      <c r="K42" s="85">
        <f t="shared" si="3"/>
        <v>937.36200000000008</v>
      </c>
      <c r="L42" s="509">
        <f t="shared" si="2"/>
        <v>7811.35</v>
      </c>
      <c r="M42" s="713">
        <v>7811.35</v>
      </c>
    </row>
    <row r="43" spans="1:13" ht="14.1" customHeight="1">
      <c r="A43" s="1128"/>
      <c r="B43" s="1126"/>
      <c r="C43" s="1126"/>
      <c r="D43" s="335"/>
      <c r="E43" s="129">
        <v>1200</v>
      </c>
      <c r="F43" s="60">
        <v>200</v>
      </c>
      <c r="G43" s="127">
        <v>130</v>
      </c>
      <c r="H43" s="76">
        <v>4</v>
      </c>
      <c r="I43" s="77">
        <f t="shared" si="4"/>
        <v>0.96</v>
      </c>
      <c r="J43" s="77">
        <f t="shared" si="5"/>
        <v>0.12479999999999999</v>
      </c>
      <c r="K43" s="85">
        <f t="shared" si="3"/>
        <v>1015.4755000000001</v>
      </c>
      <c r="L43" s="509">
        <f t="shared" si="2"/>
        <v>7811.35</v>
      </c>
      <c r="M43" s="713">
        <v>7811.35</v>
      </c>
    </row>
    <row r="44" spans="1:13" ht="14.1" customHeight="1">
      <c r="A44" s="1128"/>
      <c r="B44" s="1126"/>
      <c r="C44" s="1126"/>
      <c r="D44" s="335"/>
      <c r="E44" s="129">
        <v>1200</v>
      </c>
      <c r="F44" s="60">
        <v>200</v>
      </c>
      <c r="G44" s="127">
        <v>140</v>
      </c>
      <c r="H44" s="76">
        <v>4</v>
      </c>
      <c r="I44" s="77">
        <f t="shared" si="4"/>
        <v>0.96</v>
      </c>
      <c r="J44" s="77">
        <f t="shared" si="5"/>
        <v>0.13439999999999999</v>
      </c>
      <c r="K44" s="85">
        <f t="shared" si="3"/>
        <v>1093.5890000000002</v>
      </c>
      <c r="L44" s="509">
        <f t="shared" si="2"/>
        <v>7811.35</v>
      </c>
      <c r="M44" s="713">
        <v>7811.35</v>
      </c>
    </row>
    <row r="45" spans="1:13" ht="14.1" customHeight="1">
      <c r="A45" s="1128"/>
      <c r="B45" s="1126"/>
      <c r="C45" s="1126"/>
      <c r="D45" s="335"/>
      <c r="E45" s="129">
        <v>1200</v>
      </c>
      <c r="F45" s="60">
        <v>200</v>
      </c>
      <c r="G45" s="127">
        <v>150</v>
      </c>
      <c r="H45" s="76">
        <v>4</v>
      </c>
      <c r="I45" s="77">
        <f t="shared" si="4"/>
        <v>0.96</v>
      </c>
      <c r="J45" s="77">
        <f t="shared" si="5"/>
        <v>0.14399999999999999</v>
      </c>
      <c r="K45" s="85">
        <f t="shared" si="3"/>
        <v>1171.7025000000001</v>
      </c>
      <c r="L45" s="509">
        <f t="shared" si="2"/>
        <v>7811.35</v>
      </c>
      <c r="M45" s="713">
        <v>7811.35</v>
      </c>
    </row>
    <row r="46" spans="1:13" ht="14.1" customHeight="1">
      <c r="A46" s="1128"/>
      <c r="B46" s="1126"/>
      <c r="C46" s="1126"/>
      <c r="D46" s="335"/>
      <c r="E46" s="129">
        <v>1200</v>
      </c>
      <c r="F46" s="60">
        <v>200</v>
      </c>
      <c r="G46" s="127">
        <v>160</v>
      </c>
      <c r="H46" s="76">
        <v>4</v>
      </c>
      <c r="I46" s="77">
        <f t="shared" si="4"/>
        <v>0.96</v>
      </c>
      <c r="J46" s="77">
        <f t="shared" si="5"/>
        <v>0.15359999999999999</v>
      </c>
      <c r="K46" s="85">
        <f t="shared" si="3"/>
        <v>1249.8159999999998</v>
      </c>
      <c r="L46" s="509">
        <f>M46*(100%-$L$6)</f>
        <v>7811.35</v>
      </c>
      <c r="M46" s="713">
        <v>7811.35</v>
      </c>
    </row>
    <row r="47" spans="1:13" ht="14.1" customHeight="1">
      <c r="A47" s="1128"/>
      <c r="B47" s="1126"/>
      <c r="C47" s="1126"/>
      <c r="D47" s="335"/>
      <c r="E47" s="129">
        <v>1200</v>
      </c>
      <c r="F47" s="60">
        <v>200</v>
      </c>
      <c r="G47" s="127">
        <v>170</v>
      </c>
      <c r="H47" s="526">
        <v>2</v>
      </c>
      <c r="I47" s="77">
        <f t="shared" si="4"/>
        <v>0.48</v>
      </c>
      <c r="J47" s="77">
        <f t="shared" si="5"/>
        <v>8.1600000000000006E-2</v>
      </c>
      <c r="K47" s="85">
        <f t="shared" si="3"/>
        <v>1327.9295000000002</v>
      </c>
      <c r="L47" s="509">
        <f>M47*(100%-$L$6)</f>
        <v>7811.35</v>
      </c>
      <c r="M47" s="713">
        <v>7811.35</v>
      </c>
    </row>
    <row r="48" spans="1:13" ht="14.1" customHeight="1">
      <c r="A48" s="1128"/>
      <c r="B48" s="1126"/>
      <c r="C48" s="1126"/>
      <c r="D48" s="335"/>
      <c r="E48" s="129">
        <v>1200</v>
      </c>
      <c r="F48" s="60">
        <v>200</v>
      </c>
      <c r="G48" s="127">
        <v>180</v>
      </c>
      <c r="H48" s="526">
        <v>2</v>
      </c>
      <c r="I48" s="77">
        <f t="shared" si="4"/>
        <v>0.48</v>
      </c>
      <c r="J48" s="77">
        <f t="shared" si="5"/>
        <v>8.6400000000000005E-2</v>
      </c>
      <c r="K48" s="85">
        <f t="shared" si="3"/>
        <v>1406.0430000000001</v>
      </c>
      <c r="L48" s="509">
        <f>M48*(100%-$L$6)</f>
        <v>7811.35</v>
      </c>
      <c r="M48" s="713">
        <v>7811.35</v>
      </c>
    </row>
    <row r="49" spans="1:13" ht="14.1" customHeight="1">
      <c r="A49" s="1128"/>
      <c r="B49" s="1126"/>
      <c r="C49" s="1126"/>
      <c r="D49" s="335"/>
      <c r="E49" s="129">
        <v>1200</v>
      </c>
      <c r="F49" s="60">
        <v>200</v>
      </c>
      <c r="G49" s="127">
        <v>190</v>
      </c>
      <c r="H49" s="526">
        <v>2</v>
      </c>
      <c r="I49" s="77">
        <f t="shared" si="4"/>
        <v>0.48</v>
      </c>
      <c r="J49" s="77">
        <f t="shared" si="5"/>
        <v>9.1200000000000003E-2</v>
      </c>
      <c r="K49" s="85">
        <f t="shared" si="3"/>
        <v>1484.1565000000001</v>
      </c>
      <c r="L49" s="509">
        <f>M49*(100%-$L$6)</f>
        <v>7811.35</v>
      </c>
      <c r="M49" s="713">
        <v>7811.35</v>
      </c>
    </row>
    <row r="50" spans="1:13" ht="14.1" customHeight="1">
      <c r="A50" s="1129"/>
      <c r="B50" s="1130"/>
      <c r="C50" s="1130"/>
      <c r="D50" s="389"/>
      <c r="E50" s="128">
        <v>1200</v>
      </c>
      <c r="F50" s="79">
        <v>200</v>
      </c>
      <c r="G50" s="80">
        <v>200</v>
      </c>
      <c r="H50" s="582">
        <v>2</v>
      </c>
      <c r="I50" s="82">
        <f t="shared" si="4"/>
        <v>0.48</v>
      </c>
      <c r="J50" s="82">
        <f t="shared" si="5"/>
        <v>9.6000000000000002E-2</v>
      </c>
      <c r="K50" s="71">
        <f>L50*J50/I50</f>
        <v>1562.2700000000002</v>
      </c>
      <c r="L50" s="627">
        <f>M50*(100%-$L$6)</f>
        <v>7811.35</v>
      </c>
      <c r="M50" s="713">
        <v>7811.35</v>
      </c>
    </row>
    <row r="51" spans="1:13">
      <c r="A51" s="334"/>
      <c r="B51" s="334"/>
      <c r="C51" s="334"/>
      <c r="D51" s="334"/>
      <c r="E51" s="334"/>
      <c r="F51" s="334"/>
      <c r="G51" s="334"/>
      <c r="H51" s="663"/>
      <c r="I51" s="334"/>
      <c r="J51" s="334"/>
      <c r="K51" s="333"/>
      <c r="L51" s="17"/>
      <c r="M51" s="743"/>
    </row>
    <row r="52" spans="1:13" s="641" customFormat="1" ht="12.75" customHeight="1">
      <c r="A52" s="118" t="s">
        <v>18</v>
      </c>
      <c r="B52" s="118"/>
      <c r="C52" s="118"/>
      <c r="D52" s="118"/>
      <c r="E52" s="118"/>
      <c r="F52" s="118"/>
      <c r="G52" s="118"/>
      <c r="H52" s="118"/>
      <c r="I52" s="119"/>
      <c r="J52" s="119"/>
      <c r="K52" s="5" t="s">
        <v>19</v>
      </c>
      <c r="L52" s="5"/>
      <c r="M52" s="5"/>
    </row>
    <row r="53" spans="1:13" s="641" customFormat="1" ht="12.75" customHeight="1">
      <c r="A53" s="1014" t="s">
        <v>29</v>
      </c>
      <c r="B53" s="1014"/>
      <c r="C53" s="1014"/>
      <c r="D53" s="1014"/>
      <c r="E53" s="1014"/>
      <c r="F53" s="1014"/>
      <c r="G53" s="1014"/>
      <c r="H53" s="1014"/>
      <c r="I53" s="1014"/>
      <c r="J53" s="1014"/>
      <c r="K53" s="1098" t="s">
        <v>44</v>
      </c>
      <c r="L53" s="1098"/>
      <c r="M53" s="1016"/>
    </row>
    <row r="54" spans="1:13" s="641" customFormat="1" ht="12.75" customHeight="1">
      <c r="A54" s="1015" t="s">
        <v>25</v>
      </c>
      <c r="B54" s="1015"/>
      <c r="C54" s="1015"/>
      <c r="D54" s="1015"/>
      <c r="E54" s="1015"/>
      <c r="F54" s="1015"/>
      <c r="G54" s="1015"/>
      <c r="H54" s="1015"/>
      <c r="I54" s="1015"/>
      <c r="J54" s="1015"/>
      <c r="K54" s="1097" t="s">
        <v>45</v>
      </c>
      <c r="L54" s="1097"/>
      <c r="M54" s="1016"/>
    </row>
    <row r="55" spans="1:13" s="641" customFormat="1" ht="12.75" customHeight="1">
      <c r="A55" s="1108" t="s">
        <v>61</v>
      </c>
      <c r="B55" s="1108"/>
      <c r="C55" s="1108"/>
      <c r="D55" s="1108"/>
      <c r="E55" s="1108"/>
      <c r="F55" s="1108"/>
      <c r="G55" s="1108"/>
      <c r="H55" s="1108"/>
      <c r="I55" s="1108"/>
      <c r="J55" s="1108"/>
      <c r="K55" s="270" t="s">
        <v>454</v>
      </c>
      <c r="L55" s="271"/>
      <c r="M55" s="271"/>
    </row>
    <row r="56" spans="1:13">
      <c r="H56" s="518"/>
      <c r="K56" s="52" t="e">
        <f>#REF!</f>
        <v>#REF!</v>
      </c>
    </row>
  </sheetData>
  <mergeCells count="23">
    <mergeCell ref="A35:C50"/>
    <mergeCell ref="D35:D36"/>
    <mergeCell ref="A9:L9"/>
    <mergeCell ref="A10:C17"/>
    <mergeCell ref="D10:D12"/>
    <mergeCell ref="D13:D14"/>
    <mergeCell ref="D15:D17"/>
    <mergeCell ref="K53:L53"/>
    <mergeCell ref="K54:L54"/>
    <mergeCell ref="A55:J55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18:C34"/>
    <mergeCell ref="D18:D34"/>
  </mergeCells>
  <printOptions horizontalCentered="1"/>
  <pageMargins left="0.39" right="0.34" top="0.18" bottom="0.19" header="0.17" footer="0.17"/>
  <pageSetup paperSize="9" scale="6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2"/>
  <sheetViews>
    <sheetView showGridLines="0" view="pageBreakPreview" zoomScale="80" zoomScaleNormal="70" zoomScaleSheetLayoutView="80" workbookViewId="0">
      <pane ySplit="8" topLeftCell="A9" activePane="bottomLeft" state="frozen"/>
      <selection activeCell="Z19" sqref="Z19"/>
      <selection pane="bottomLeft" activeCell="A4" sqref="A4:L4"/>
    </sheetView>
  </sheetViews>
  <sheetFormatPr defaultRowHeight="12.75"/>
  <cols>
    <col min="1" max="1" width="7.7109375" style="117" customWidth="1"/>
    <col min="2" max="3" width="7.7109375" style="641" customWidth="1"/>
    <col min="4" max="4" width="39.7109375" style="1014" customWidth="1"/>
    <col min="5" max="7" width="8.7109375" style="641" customWidth="1"/>
    <col min="8" max="10" width="10.28515625" style="641" customWidth="1"/>
    <col min="11" max="12" width="10.7109375" style="52" customWidth="1"/>
    <col min="13" max="13" width="10.7109375" style="52" hidden="1" customWidth="1"/>
    <col min="14" max="14" width="9.140625" style="641"/>
    <col min="15" max="20" width="0" style="641" hidden="1" customWidth="1"/>
    <col min="21" max="16384" width="9.140625" style="641"/>
  </cols>
  <sheetData>
    <row r="1" spans="1:20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17"/>
    </row>
    <row r="2" spans="1:20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17"/>
    </row>
    <row r="3" spans="1:20" ht="15" customHeight="1">
      <c r="A3" s="1110" t="s">
        <v>23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31"/>
    </row>
    <row r="4" spans="1:20" ht="15" customHeight="1">
      <c r="A4" s="1063" t="str">
        <f>'FRI SPECIAL'!A4:L4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31"/>
    </row>
    <row r="5" spans="1:20" s="164" customFormat="1" ht="15" customHeight="1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0"/>
      <c r="L5" s="161"/>
      <c r="M5" s="131"/>
      <c r="O5" s="641"/>
      <c r="P5" s="641"/>
    </row>
    <row r="6" spans="1:20" ht="15" customHeight="1">
      <c r="A6" s="1013"/>
      <c r="B6" s="1012"/>
      <c r="C6" s="1012"/>
      <c r="D6" s="1012"/>
      <c r="E6" s="1012"/>
      <c r="F6" s="1012"/>
      <c r="G6" s="1012"/>
      <c r="H6" s="1012"/>
      <c r="I6" s="1012"/>
      <c r="J6" s="1012"/>
      <c r="K6" s="156" t="s">
        <v>76</v>
      </c>
      <c r="L6" s="157">
        <v>0</v>
      </c>
      <c r="M6" s="161"/>
      <c r="O6" s="2"/>
      <c r="P6" s="2"/>
    </row>
    <row r="7" spans="1:20" s="110" customFormat="1" ht="14.1" customHeight="1">
      <c r="A7" s="1176" t="s">
        <v>2</v>
      </c>
      <c r="B7" s="1177"/>
      <c r="C7" s="1178"/>
      <c r="D7" s="1182" t="s">
        <v>3</v>
      </c>
      <c r="E7" s="1079" t="s">
        <v>4</v>
      </c>
      <c r="F7" s="1149"/>
      <c r="G7" s="1150"/>
      <c r="H7" s="1099" t="s">
        <v>5</v>
      </c>
      <c r="I7" s="1099" t="s">
        <v>6</v>
      </c>
      <c r="J7" s="1099" t="s">
        <v>7</v>
      </c>
      <c r="K7" s="1111" t="s">
        <v>51</v>
      </c>
      <c r="L7" s="1151"/>
      <c r="M7" s="132"/>
    </row>
    <row r="8" spans="1:20" s="110" customFormat="1" ht="14.1" customHeight="1">
      <c r="A8" s="1179"/>
      <c r="B8" s="1180"/>
      <c r="C8" s="1181"/>
      <c r="D8" s="1183"/>
      <c r="E8" s="111" t="s">
        <v>8</v>
      </c>
      <c r="F8" s="112" t="s">
        <v>9</v>
      </c>
      <c r="G8" s="113" t="s">
        <v>10</v>
      </c>
      <c r="H8" s="1148"/>
      <c r="I8" s="1148"/>
      <c r="J8" s="1148"/>
      <c r="K8" s="114" t="s">
        <v>11</v>
      </c>
      <c r="L8" s="115" t="s">
        <v>12</v>
      </c>
      <c r="M8" s="115" t="s">
        <v>77</v>
      </c>
    </row>
    <row r="9" spans="1:20" s="110" customFormat="1" ht="18" customHeight="1">
      <c r="A9" s="1101" t="s">
        <v>36</v>
      </c>
      <c r="B9" s="1081"/>
      <c r="C9" s="1081"/>
      <c r="D9" s="1081"/>
      <c r="E9" s="1081"/>
      <c r="F9" s="1081"/>
      <c r="G9" s="1081"/>
      <c r="H9" s="1081"/>
      <c r="I9" s="1081"/>
      <c r="J9" s="1081"/>
      <c r="K9" s="1081"/>
      <c r="L9" s="1082"/>
      <c r="M9" s="133"/>
    </row>
    <row r="10" spans="1:20" ht="14.1" customHeight="1">
      <c r="A10" s="1132" t="s">
        <v>553</v>
      </c>
      <c r="B10" s="1133"/>
      <c r="C10" s="1134"/>
      <c r="D10" s="1048" t="s">
        <v>58</v>
      </c>
      <c r="E10" s="134">
        <v>1000</v>
      </c>
      <c r="F10" s="26">
        <v>600</v>
      </c>
      <c r="G10" s="27">
        <v>50</v>
      </c>
      <c r="H10" s="28">
        <v>4</v>
      </c>
      <c r="I10" s="29">
        <f t="shared" ref="I10:I25" si="0">E10*F10*H10/1000000</f>
        <v>2.4</v>
      </c>
      <c r="J10" s="29">
        <f t="shared" ref="J10:J25" si="1">E10*F10*G10*H10/1000000000</f>
        <v>0.12</v>
      </c>
      <c r="K10" s="43">
        <f t="shared" ref="K10:K46" si="2">L10/1000*G10</f>
        <v>379.4495</v>
      </c>
      <c r="L10" s="629">
        <f t="shared" ref="L10:L63" si="3">M10*(100%-$L$6)</f>
        <v>7588.99</v>
      </c>
      <c r="M10" s="749">
        <v>7588.99</v>
      </c>
      <c r="N10" s="644"/>
    </row>
    <row r="11" spans="1:20" ht="14.1" customHeight="1">
      <c r="A11" s="1135"/>
      <c r="B11" s="1136"/>
      <c r="C11" s="1137"/>
      <c r="D11" s="1047"/>
      <c r="E11" s="87">
        <v>1000</v>
      </c>
      <c r="F11" s="30">
        <v>600</v>
      </c>
      <c r="G11" s="38">
        <v>60</v>
      </c>
      <c r="H11" s="10">
        <v>4</v>
      </c>
      <c r="I11" s="31">
        <f t="shared" si="0"/>
        <v>2.4</v>
      </c>
      <c r="J11" s="31">
        <f t="shared" si="1"/>
        <v>0.14399999999999999</v>
      </c>
      <c r="K11" s="42">
        <f t="shared" si="2"/>
        <v>455.33940000000001</v>
      </c>
      <c r="L11" s="632">
        <f t="shared" si="3"/>
        <v>7588.99</v>
      </c>
      <c r="M11" s="749">
        <v>7588.99</v>
      </c>
      <c r="O11" s="1001" t="s">
        <v>549</v>
      </c>
      <c r="T11" s="641">
        <f>K13/1.18</f>
        <v>563.54576271186443</v>
      </c>
    </row>
    <row r="12" spans="1:20" ht="14.1" customHeight="1">
      <c r="A12" s="1135"/>
      <c r="B12" s="1136"/>
      <c r="C12" s="1137"/>
      <c r="D12" s="1075" t="s">
        <v>563</v>
      </c>
      <c r="E12" s="87">
        <v>1000</v>
      </c>
      <c r="F12" s="30">
        <v>600</v>
      </c>
      <c r="G12" s="38">
        <v>70</v>
      </c>
      <c r="H12" s="10">
        <v>2</v>
      </c>
      <c r="I12" s="640">
        <f t="shared" si="0"/>
        <v>1.2</v>
      </c>
      <c r="J12" s="640">
        <f t="shared" si="1"/>
        <v>8.4000000000000005E-2</v>
      </c>
      <c r="K12" s="42">
        <f t="shared" si="2"/>
        <v>581.86099999999988</v>
      </c>
      <c r="L12" s="632">
        <f t="shared" si="3"/>
        <v>8312.2999999999993</v>
      </c>
      <c r="M12" s="749">
        <v>8312.2999999999993</v>
      </c>
    </row>
    <row r="13" spans="1:20" ht="14.1" customHeight="1">
      <c r="A13" s="1135"/>
      <c r="B13" s="1136"/>
      <c r="C13" s="1137"/>
      <c r="D13" s="1075"/>
      <c r="E13" s="87">
        <v>1000</v>
      </c>
      <c r="F13" s="30">
        <v>600</v>
      </c>
      <c r="G13" s="38">
        <v>80</v>
      </c>
      <c r="H13" s="10">
        <v>2</v>
      </c>
      <c r="I13" s="640">
        <f t="shared" si="0"/>
        <v>1.2</v>
      </c>
      <c r="J13" s="640">
        <f t="shared" si="1"/>
        <v>9.6000000000000002E-2</v>
      </c>
      <c r="K13" s="42">
        <f t="shared" si="2"/>
        <v>664.98399999999992</v>
      </c>
      <c r="L13" s="632">
        <f t="shared" si="3"/>
        <v>8312.2999999999993</v>
      </c>
      <c r="M13" s="749">
        <v>8312.2999999999993</v>
      </c>
    </row>
    <row r="14" spans="1:20" ht="14.1" customHeight="1">
      <c r="A14" s="1135"/>
      <c r="B14" s="1136"/>
      <c r="C14" s="1137"/>
      <c r="D14" s="1049"/>
      <c r="E14" s="87">
        <v>1000</v>
      </c>
      <c r="F14" s="30">
        <v>600</v>
      </c>
      <c r="G14" s="38">
        <v>90</v>
      </c>
      <c r="H14" s="10">
        <v>2</v>
      </c>
      <c r="I14" s="640">
        <f t="shared" si="0"/>
        <v>1.2</v>
      </c>
      <c r="J14" s="640">
        <f t="shared" si="1"/>
        <v>0.108</v>
      </c>
      <c r="K14" s="42">
        <f t="shared" si="2"/>
        <v>748.10699999999986</v>
      </c>
      <c r="L14" s="632">
        <f t="shared" si="3"/>
        <v>8312.2999999999993</v>
      </c>
      <c r="M14" s="749">
        <v>8312.2999999999993</v>
      </c>
    </row>
    <row r="15" spans="1:20" ht="14.1" customHeight="1">
      <c r="A15" s="1135"/>
      <c r="B15" s="1136"/>
      <c r="C15" s="1137"/>
      <c r="D15" s="1075" t="s">
        <v>564</v>
      </c>
      <c r="E15" s="87">
        <v>1000</v>
      </c>
      <c r="F15" s="30">
        <v>600</v>
      </c>
      <c r="G15" s="38">
        <v>100</v>
      </c>
      <c r="H15" s="662">
        <v>2</v>
      </c>
      <c r="I15" s="640">
        <f t="shared" si="0"/>
        <v>1.2</v>
      </c>
      <c r="J15" s="640">
        <f t="shared" si="1"/>
        <v>0.12</v>
      </c>
      <c r="K15" s="42">
        <f t="shared" si="2"/>
        <v>831.2299999999999</v>
      </c>
      <c r="L15" s="632">
        <f t="shared" si="3"/>
        <v>8312.2999999999993</v>
      </c>
      <c r="M15" s="749">
        <v>8312.2999999999993</v>
      </c>
      <c r="N15" s="644"/>
      <c r="O15" s="1001" t="s">
        <v>550</v>
      </c>
      <c r="T15" s="641">
        <f>K15/1.18</f>
        <v>704.43220338983042</v>
      </c>
    </row>
    <row r="16" spans="1:20" ht="14.1" customHeight="1">
      <c r="A16" s="1135"/>
      <c r="B16" s="1136"/>
      <c r="C16" s="1137"/>
      <c r="D16" s="1075"/>
      <c r="E16" s="87">
        <v>1000</v>
      </c>
      <c r="F16" s="30">
        <v>600</v>
      </c>
      <c r="G16" s="38">
        <v>110</v>
      </c>
      <c r="H16" s="662">
        <v>2</v>
      </c>
      <c r="I16" s="640">
        <f t="shared" si="0"/>
        <v>1.2</v>
      </c>
      <c r="J16" s="640">
        <f t="shared" si="1"/>
        <v>0.13200000000000001</v>
      </c>
      <c r="K16" s="42">
        <f t="shared" si="2"/>
        <v>914.35299999999984</v>
      </c>
      <c r="L16" s="632">
        <f t="shared" si="3"/>
        <v>8312.2999999999993</v>
      </c>
      <c r="M16" s="749">
        <v>8312.2999999999993</v>
      </c>
    </row>
    <row r="17" spans="1:20" ht="14.1" customHeight="1">
      <c r="A17" s="1135"/>
      <c r="B17" s="1136"/>
      <c r="C17" s="1137"/>
      <c r="D17" s="1075"/>
      <c r="E17" s="87">
        <v>1000</v>
      </c>
      <c r="F17" s="30">
        <v>600</v>
      </c>
      <c r="G17" s="38">
        <v>120</v>
      </c>
      <c r="H17" s="662">
        <v>2</v>
      </c>
      <c r="I17" s="640">
        <f t="shared" si="0"/>
        <v>1.2</v>
      </c>
      <c r="J17" s="640">
        <f t="shared" si="1"/>
        <v>0.14399999999999999</v>
      </c>
      <c r="K17" s="42">
        <f t="shared" si="2"/>
        <v>997.47599999999989</v>
      </c>
      <c r="L17" s="632">
        <f t="shared" si="3"/>
        <v>8312.2999999999993</v>
      </c>
      <c r="M17" s="749">
        <v>8312.2999999999993</v>
      </c>
    </row>
    <row r="18" spans="1:20" ht="14.1" customHeight="1">
      <c r="A18" s="1135"/>
      <c r="B18" s="1136"/>
      <c r="C18" s="1137"/>
      <c r="D18" s="1047"/>
      <c r="E18" s="87">
        <v>1000</v>
      </c>
      <c r="F18" s="30">
        <v>600</v>
      </c>
      <c r="G18" s="38">
        <v>130</v>
      </c>
      <c r="H18" s="662">
        <v>2</v>
      </c>
      <c r="I18" s="640">
        <f t="shared" si="0"/>
        <v>1.2</v>
      </c>
      <c r="J18" s="640">
        <f t="shared" si="1"/>
        <v>0.156</v>
      </c>
      <c r="K18" s="42">
        <f t="shared" si="2"/>
        <v>1080.5989999999999</v>
      </c>
      <c r="L18" s="632">
        <f t="shared" si="3"/>
        <v>8312.2999999999993</v>
      </c>
      <c r="M18" s="749">
        <v>8312.2999999999993</v>
      </c>
      <c r="O18" s="1001" t="s">
        <v>551</v>
      </c>
      <c r="T18" s="641">
        <f>K17/1.18</f>
        <v>845.31864406779653</v>
      </c>
    </row>
    <row r="19" spans="1:20" ht="14.1" customHeight="1">
      <c r="A19" s="1135"/>
      <c r="B19" s="1136"/>
      <c r="C19" s="1137"/>
      <c r="D19" s="23"/>
      <c r="E19" s="87">
        <v>1000</v>
      </c>
      <c r="F19" s="30">
        <v>600</v>
      </c>
      <c r="G19" s="38">
        <v>140</v>
      </c>
      <c r="H19" s="660">
        <v>2</v>
      </c>
      <c r="I19" s="640">
        <f t="shared" si="0"/>
        <v>1.2</v>
      </c>
      <c r="J19" s="640">
        <f t="shared" si="1"/>
        <v>0.16800000000000001</v>
      </c>
      <c r="K19" s="42">
        <f t="shared" si="2"/>
        <v>1163.7219999999998</v>
      </c>
      <c r="L19" s="632">
        <f t="shared" si="3"/>
        <v>8312.2999999999993</v>
      </c>
      <c r="M19" s="749">
        <v>8312.2999999999993</v>
      </c>
    </row>
    <row r="20" spans="1:20" ht="14.1" customHeight="1">
      <c r="A20" s="1135"/>
      <c r="B20" s="1136"/>
      <c r="C20" s="1137"/>
      <c r="D20" s="23"/>
      <c r="E20" s="88">
        <v>1000</v>
      </c>
      <c r="F20" s="9">
        <v>600</v>
      </c>
      <c r="G20" s="38">
        <v>150</v>
      </c>
      <c r="H20" s="660">
        <v>2</v>
      </c>
      <c r="I20" s="640">
        <f t="shared" si="0"/>
        <v>1.2</v>
      </c>
      <c r="J20" s="640">
        <f t="shared" si="1"/>
        <v>0.18</v>
      </c>
      <c r="K20" s="42">
        <f t="shared" si="2"/>
        <v>1246.8449999999998</v>
      </c>
      <c r="L20" s="632">
        <f t="shared" si="3"/>
        <v>8312.2999999999993</v>
      </c>
      <c r="M20" s="749">
        <v>8312.2999999999993</v>
      </c>
      <c r="N20" s="644"/>
    </row>
    <row r="21" spans="1:20" ht="14.1" customHeight="1">
      <c r="A21" s="1135"/>
      <c r="B21" s="1136"/>
      <c r="C21" s="1137"/>
      <c r="D21" s="23"/>
      <c r="E21" s="89">
        <v>1000</v>
      </c>
      <c r="F21" s="20">
        <v>600</v>
      </c>
      <c r="G21" s="38">
        <v>160</v>
      </c>
      <c r="H21" s="660">
        <v>2</v>
      </c>
      <c r="I21" s="640">
        <f t="shared" si="0"/>
        <v>1.2</v>
      </c>
      <c r="J21" s="640">
        <f t="shared" si="1"/>
        <v>0.192</v>
      </c>
      <c r="K21" s="42">
        <f t="shared" si="2"/>
        <v>1329.9679999999998</v>
      </c>
      <c r="L21" s="632">
        <f t="shared" si="3"/>
        <v>8312.2999999999993</v>
      </c>
      <c r="M21" s="749">
        <v>8312.2999999999993</v>
      </c>
      <c r="O21" s="1001" t="s">
        <v>552</v>
      </c>
      <c r="T21" s="641">
        <f>K20/1.18</f>
        <v>1056.6483050847457</v>
      </c>
    </row>
    <row r="22" spans="1:20" ht="14.1" customHeight="1">
      <c r="A22" s="1135"/>
      <c r="B22" s="1136"/>
      <c r="C22" s="1137"/>
      <c r="D22" s="23"/>
      <c r="E22" s="89">
        <v>1000</v>
      </c>
      <c r="F22" s="20">
        <v>600</v>
      </c>
      <c r="G22" s="38">
        <v>170</v>
      </c>
      <c r="H22" s="660">
        <v>1</v>
      </c>
      <c r="I22" s="640">
        <f t="shared" si="0"/>
        <v>0.6</v>
      </c>
      <c r="J22" s="640">
        <f t="shared" si="1"/>
        <v>0.10199999999999999</v>
      </c>
      <c r="K22" s="42">
        <f t="shared" si="2"/>
        <v>1413.0909999999997</v>
      </c>
      <c r="L22" s="632">
        <f t="shared" si="3"/>
        <v>8312.2999999999993</v>
      </c>
      <c r="M22" s="749">
        <v>8312.2999999999993</v>
      </c>
    </row>
    <row r="23" spans="1:20" ht="14.1" customHeight="1">
      <c r="A23" s="1135"/>
      <c r="B23" s="1136"/>
      <c r="C23" s="1137"/>
      <c r="D23" s="23"/>
      <c r="E23" s="88">
        <v>1000</v>
      </c>
      <c r="F23" s="9">
        <v>600</v>
      </c>
      <c r="G23" s="38">
        <v>180</v>
      </c>
      <c r="H23" s="660">
        <v>1</v>
      </c>
      <c r="I23" s="640">
        <f t="shared" si="0"/>
        <v>0.6</v>
      </c>
      <c r="J23" s="640">
        <f t="shared" si="1"/>
        <v>0.108</v>
      </c>
      <c r="K23" s="42">
        <f t="shared" si="2"/>
        <v>1496.2139999999997</v>
      </c>
      <c r="L23" s="632">
        <f t="shared" si="3"/>
        <v>8312.2999999999993</v>
      </c>
      <c r="M23" s="749">
        <v>8312.2999999999993</v>
      </c>
    </row>
    <row r="24" spans="1:20" ht="14.1" customHeight="1">
      <c r="A24" s="1135"/>
      <c r="B24" s="1136"/>
      <c r="C24" s="1137"/>
      <c r="D24" s="23"/>
      <c r="E24" s="89">
        <v>1000</v>
      </c>
      <c r="F24" s="20">
        <v>600</v>
      </c>
      <c r="G24" s="38">
        <v>190</v>
      </c>
      <c r="H24" s="660">
        <v>1</v>
      </c>
      <c r="I24" s="640">
        <f t="shared" si="0"/>
        <v>0.6</v>
      </c>
      <c r="J24" s="640">
        <f t="shared" si="1"/>
        <v>0.114</v>
      </c>
      <c r="K24" s="42">
        <f t="shared" si="2"/>
        <v>1579.3369999999998</v>
      </c>
      <c r="L24" s="632">
        <f t="shared" si="3"/>
        <v>8312.2999999999993</v>
      </c>
      <c r="M24" s="749">
        <v>8312.2999999999993</v>
      </c>
    </row>
    <row r="25" spans="1:20" ht="14.1" customHeight="1">
      <c r="A25" s="1138"/>
      <c r="B25" s="1139"/>
      <c r="C25" s="1140"/>
      <c r="D25" s="46"/>
      <c r="E25" s="139">
        <v>1000</v>
      </c>
      <c r="F25" s="40">
        <v>600</v>
      </c>
      <c r="G25" s="637">
        <v>200</v>
      </c>
      <c r="H25" s="661">
        <v>1</v>
      </c>
      <c r="I25" s="559">
        <f t="shared" si="0"/>
        <v>0.6</v>
      </c>
      <c r="J25" s="559">
        <f t="shared" si="1"/>
        <v>0.12</v>
      </c>
      <c r="K25" s="639">
        <f t="shared" si="2"/>
        <v>1662.4599999999998</v>
      </c>
      <c r="L25" s="633">
        <f t="shared" si="3"/>
        <v>8312.2999999999993</v>
      </c>
      <c r="M25" s="750">
        <v>8312.2999999999993</v>
      </c>
      <c r="N25" s="644"/>
    </row>
    <row r="26" spans="1:20" ht="14.1" customHeight="1">
      <c r="A26" s="1132" t="s">
        <v>286</v>
      </c>
      <c r="B26" s="1133"/>
      <c r="C26" s="1134"/>
      <c r="D26" s="1018" t="s">
        <v>306</v>
      </c>
      <c r="E26" s="134">
        <v>1000</v>
      </c>
      <c r="F26" s="26">
        <v>600</v>
      </c>
      <c r="G26" s="27">
        <v>50</v>
      </c>
      <c r="H26" s="664">
        <v>6</v>
      </c>
      <c r="I26" s="553">
        <v>3.6</v>
      </c>
      <c r="J26" s="553">
        <v>0.18</v>
      </c>
      <c r="K26" s="43">
        <f t="shared" si="2"/>
        <v>341.29999999999995</v>
      </c>
      <c r="L26" s="629">
        <f t="shared" si="3"/>
        <v>6826</v>
      </c>
      <c r="M26" s="755">
        <v>6826</v>
      </c>
      <c r="N26" s="644"/>
    </row>
    <row r="27" spans="1:20" ht="14.1" customHeight="1">
      <c r="A27" s="1135"/>
      <c r="B27" s="1136"/>
      <c r="C27" s="1137"/>
      <c r="D27" s="23"/>
      <c r="E27" s="87">
        <v>1000</v>
      </c>
      <c r="F27" s="30">
        <v>600</v>
      </c>
      <c r="G27" s="38">
        <f>G26+10</f>
        <v>60</v>
      </c>
      <c r="H27" s="660">
        <v>4</v>
      </c>
      <c r="I27" s="640">
        <v>2.4</v>
      </c>
      <c r="J27" s="640">
        <v>0.18</v>
      </c>
      <c r="K27" s="42">
        <f t="shared" si="2"/>
        <v>409.56</v>
      </c>
      <c r="L27" s="632">
        <f t="shared" si="3"/>
        <v>6826</v>
      </c>
      <c r="M27" s="755">
        <v>6826</v>
      </c>
      <c r="N27" s="52"/>
    </row>
    <row r="28" spans="1:20" ht="14.1" customHeight="1">
      <c r="A28" s="1135"/>
      <c r="B28" s="1136"/>
      <c r="C28" s="1137"/>
      <c r="D28" s="1075" t="s">
        <v>565</v>
      </c>
      <c r="E28" s="87">
        <v>1000</v>
      </c>
      <c r="F28" s="30">
        <v>600</v>
      </c>
      <c r="G28" s="38">
        <f t="shared" ref="G28:G46" si="4">G27+10</f>
        <v>70</v>
      </c>
      <c r="H28" s="660">
        <v>4</v>
      </c>
      <c r="I28" s="640">
        <v>2.4</v>
      </c>
      <c r="J28" s="640">
        <v>0.16800000000000001</v>
      </c>
      <c r="K28" s="42">
        <f t="shared" si="2"/>
        <v>477.82</v>
      </c>
      <c r="L28" s="632">
        <f t="shared" si="3"/>
        <v>6826</v>
      </c>
      <c r="M28" s="755">
        <v>6826</v>
      </c>
      <c r="N28" s="52"/>
    </row>
    <row r="29" spans="1:20" ht="14.1" customHeight="1">
      <c r="A29" s="1135"/>
      <c r="B29" s="1136"/>
      <c r="C29" s="1137"/>
      <c r="D29" s="1075"/>
      <c r="E29" s="87">
        <v>1000</v>
      </c>
      <c r="F29" s="30">
        <v>600</v>
      </c>
      <c r="G29" s="38">
        <f t="shared" si="4"/>
        <v>80</v>
      </c>
      <c r="H29" s="660">
        <v>4</v>
      </c>
      <c r="I29" s="640">
        <v>2.4</v>
      </c>
      <c r="J29" s="640">
        <v>0.192</v>
      </c>
      <c r="K29" s="42">
        <f t="shared" si="2"/>
        <v>546.07999999999993</v>
      </c>
      <c r="L29" s="632">
        <f t="shared" si="3"/>
        <v>6826</v>
      </c>
      <c r="M29" s="755">
        <v>6826</v>
      </c>
      <c r="N29" s="52"/>
    </row>
    <row r="30" spans="1:20" ht="14.1" customHeight="1">
      <c r="A30" s="1135"/>
      <c r="B30" s="1136"/>
      <c r="C30" s="1137"/>
      <c r="D30" s="23"/>
      <c r="E30" s="87">
        <v>1000</v>
      </c>
      <c r="F30" s="30">
        <v>600</v>
      </c>
      <c r="G30" s="38">
        <f t="shared" si="4"/>
        <v>90</v>
      </c>
      <c r="H30" s="660">
        <v>3</v>
      </c>
      <c r="I30" s="640">
        <v>1.8</v>
      </c>
      <c r="J30" s="640">
        <v>0.16200000000000001</v>
      </c>
      <c r="K30" s="42">
        <f t="shared" si="2"/>
        <v>614.33999999999992</v>
      </c>
      <c r="L30" s="632">
        <f t="shared" si="3"/>
        <v>6826</v>
      </c>
      <c r="M30" s="755">
        <v>6826</v>
      </c>
      <c r="N30" s="52"/>
    </row>
    <row r="31" spans="1:20" ht="14.1" customHeight="1">
      <c r="A31" s="1135"/>
      <c r="B31" s="1136"/>
      <c r="C31" s="1137"/>
      <c r="D31" s="1075" t="s">
        <v>564</v>
      </c>
      <c r="E31" s="87">
        <v>1000</v>
      </c>
      <c r="F31" s="30">
        <v>600</v>
      </c>
      <c r="G31" s="38">
        <f t="shared" si="4"/>
        <v>100</v>
      </c>
      <c r="H31" s="660">
        <v>3</v>
      </c>
      <c r="I31" s="640">
        <v>1.8</v>
      </c>
      <c r="J31" s="640">
        <v>0.18</v>
      </c>
      <c r="K31" s="42">
        <f t="shared" si="2"/>
        <v>682.59999999999991</v>
      </c>
      <c r="L31" s="632">
        <f t="shared" si="3"/>
        <v>6826</v>
      </c>
      <c r="M31" s="755">
        <v>6826</v>
      </c>
      <c r="N31" s="644"/>
    </row>
    <row r="32" spans="1:20" ht="14.1" customHeight="1">
      <c r="A32" s="1135"/>
      <c r="B32" s="1136"/>
      <c r="C32" s="1137"/>
      <c r="D32" s="1075"/>
      <c r="E32" s="87">
        <v>1000</v>
      </c>
      <c r="F32" s="30">
        <v>600</v>
      </c>
      <c r="G32" s="38">
        <v>110</v>
      </c>
      <c r="H32" s="660">
        <v>3</v>
      </c>
      <c r="I32" s="640">
        <v>1.8</v>
      </c>
      <c r="J32" s="640">
        <v>0.19800000000000001</v>
      </c>
      <c r="K32" s="42">
        <f t="shared" si="2"/>
        <v>750.86</v>
      </c>
      <c r="L32" s="632">
        <f t="shared" si="3"/>
        <v>6826</v>
      </c>
      <c r="M32" s="755">
        <v>6826</v>
      </c>
      <c r="N32" s="52"/>
    </row>
    <row r="33" spans="1:14" ht="14.1" customHeight="1">
      <c r="A33" s="1135"/>
      <c r="B33" s="1136"/>
      <c r="C33" s="1137"/>
      <c r="D33" s="1075"/>
      <c r="E33" s="87">
        <v>1000</v>
      </c>
      <c r="F33" s="30">
        <v>600</v>
      </c>
      <c r="G33" s="38">
        <f t="shared" si="4"/>
        <v>120</v>
      </c>
      <c r="H33" s="660">
        <v>2</v>
      </c>
      <c r="I33" s="640">
        <v>1.2</v>
      </c>
      <c r="J33" s="640">
        <v>0.14399999999999999</v>
      </c>
      <c r="K33" s="42">
        <f>L33/1000*G33</f>
        <v>819.12</v>
      </c>
      <c r="L33" s="632">
        <f t="shared" si="3"/>
        <v>6826</v>
      </c>
      <c r="M33" s="755">
        <v>6826</v>
      </c>
      <c r="N33" s="52"/>
    </row>
    <row r="34" spans="1:14" ht="14.1" customHeight="1">
      <c r="A34" s="1135"/>
      <c r="B34" s="1136"/>
      <c r="C34" s="1137"/>
      <c r="D34" s="23"/>
      <c r="E34" s="88">
        <v>1000</v>
      </c>
      <c r="F34" s="9">
        <v>600</v>
      </c>
      <c r="G34" s="38">
        <f t="shared" si="4"/>
        <v>130</v>
      </c>
      <c r="H34" s="660">
        <v>2</v>
      </c>
      <c r="I34" s="640">
        <v>1.2</v>
      </c>
      <c r="J34" s="640">
        <v>0.156</v>
      </c>
      <c r="K34" s="42">
        <f t="shared" si="2"/>
        <v>887.38</v>
      </c>
      <c r="L34" s="632">
        <f t="shared" si="3"/>
        <v>6826</v>
      </c>
      <c r="M34" s="755">
        <v>6826</v>
      </c>
      <c r="N34" s="52"/>
    </row>
    <row r="35" spans="1:14" ht="14.1" customHeight="1">
      <c r="A35" s="1135"/>
      <c r="B35" s="1136"/>
      <c r="C35" s="1137"/>
      <c r="D35" s="23"/>
      <c r="E35" s="89">
        <v>1000</v>
      </c>
      <c r="F35" s="20">
        <v>600</v>
      </c>
      <c r="G35" s="38">
        <f t="shared" si="4"/>
        <v>140</v>
      </c>
      <c r="H35" s="660">
        <v>2</v>
      </c>
      <c r="I35" s="640">
        <v>1.2</v>
      </c>
      <c r="J35" s="640">
        <v>0.16800000000000001</v>
      </c>
      <c r="K35" s="42">
        <f t="shared" si="2"/>
        <v>955.64</v>
      </c>
      <c r="L35" s="632">
        <f t="shared" si="3"/>
        <v>6826</v>
      </c>
      <c r="M35" s="755">
        <v>6826</v>
      </c>
      <c r="N35" s="52"/>
    </row>
    <row r="36" spans="1:14" ht="14.1" customHeight="1">
      <c r="A36" s="1135"/>
      <c r="B36" s="1136"/>
      <c r="C36" s="1137"/>
      <c r="D36" s="23"/>
      <c r="E36" s="89">
        <v>1000</v>
      </c>
      <c r="F36" s="20">
        <v>600</v>
      </c>
      <c r="G36" s="38">
        <f t="shared" si="4"/>
        <v>150</v>
      </c>
      <c r="H36" s="660">
        <v>2</v>
      </c>
      <c r="I36" s="640">
        <v>1.2</v>
      </c>
      <c r="J36" s="640">
        <v>0.18</v>
      </c>
      <c r="K36" s="42">
        <f t="shared" si="2"/>
        <v>1023.9</v>
      </c>
      <c r="L36" s="632">
        <f t="shared" si="3"/>
        <v>6826</v>
      </c>
      <c r="M36" s="755">
        <v>6826</v>
      </c>
      <c r="N36" s="644"/>
    </row>
    <row r="37" spans="1:14" ht="14.1" customHeight="1">
      <c r="A37" s="1135"/>
      <c r="B37" s="1136"/>
      <c r="C37" s="1137"/>
      <c r="D37" s="23"/>
      <c r="E37" s="88">
        <v>1000</v>
      </c>
      <c r="F37" s="9">
        <v>600</v>
      </c>
      <c r="G37" s="38">
        <f t="shared" si="4"/>
        <v>160</v>
      </c>
      <c r="H37" s="660">
        <v>2</v>
      </c>
      <c r="I37" s="640">
        <v>1.2</v>
      </c>
      <c r="J37" s="640">
        <v>0.192</v>
      </c>
      <c r="K37" s="42">
        <f t="shared" si="2"/>
        <v>1092.1599999999999</v>
      </c>
      <c r="L37" s="632">
        <f t="shared" si="3"/>
        <v>6826</v>
      </c>
      <c r="M37" s="755">
        <v>6826</v>
      </c>
      <c r="N37" s="52"/>
    </row>
    <row r="38" spans="1:14" ht="14.1" customHeight="1">
      <c r="A38" s="1135"/>
      <c r="B38" s="1136"/>
      <c r="C38" s="1137"/>
      <c r="D38" s="23"/>
      <c r="E38" s="89">
        <v>1000</v>
      </c>
      <c r="F38" s="20">
        <v>600</v>
      </c>
      <c r="G38" s="38">
        <f>G37+10</f>
        <v>170</v>
      </c>
      <c r="H38" s="660">
        <v>2</v>
      </c>
      <c r="I38" s="640">
        <v>1.2</v>
      </c>
      <c r="J38" s="640">
        <v>0.20399999999999999</v>
      </c>
      <c r="K38" s="42">
        <f t="shared" si="2"/>
        <v>1160.4199999999998</v>
      </c>
      <c r="L38" s="632">
        <f t="shared" si="3"/>
        <v>6826</v>
      </c>
      <c r="M38" s="755">
        <v>6826</v>
      </c>
      <c r="N38" s="52"/>
    </row>
    <row r="39" spans="1:14" ht="14.1" customHeight="1">
      <c r="A39" s="1135"/>
      <c r="B39" s="1136"/>
      <c r="C39" s="1137"/>
      <c r="D39" s="23"/>
      <c r="E39" s="89">
        <v>1000</v>
      </c>
      <c r="F39" s="20">
        <v>600</v>
      </c>
      <c r="G39" s="38">
        <f t="shared" si="4"/>
        <v>180</v>
      </c>
      <c r="H39" s="660">
        <v>2</v>
      </c>
      <c r="I39" s="640">
        <v>1.2</v>
      </c>
      <c r="J39" s="640">
        <v>0.216</v>
      </c>
      <c r="K39" s="42">
        <f t="shared" si="2"/>
        <v>1228.6799999999998</v>
      </c>
      <c r="L39" s="632">
        <f t="shared" si="3"/>
        <v>6826</v>
      </c>
      <c r="M39" s="755">
        <v>6826</v>
      </c>
      <c r="N39" s="52"/>
    </row>
    <row r="40" spans="1:14" ht="14.1" customHeight="1">
      <c r="A40" s="1135"/>
      <c r="B40" s="1136"/>
      <c r="C40" s="1137"/>
      <c r="D40" s="23"/>
      <c r="E40" s="89">
        <v>1000</v>
      </c>
      <c r="F40" s="20">
        <v>600</v>
      </c>
      <c r="G40" s="38">
        <f t="shared" si="4"/>
        <v>190</v>
      </c>
      <c r="H40" s="21">
        <v>1</v>
      </c>
      <c r="I40" s="31">
        <v>0.6</v>
      </c>
      <c r="J40" s="31">
        <v>0.114</v>
      </c>
      <c r="K40" s="42">
        <f t="shared" si="2"/>
        <v>1296.9399999999998</v>
      </c>
      <c r="L40" s="632">
        <f t="shared" si="3"/>
        <v>6826</v>
      </c>
      <c r="M40" s="755">
        <v>6826</v>
      </c>
      <c r="N40" s="52"/>
    </row>
    <row r="41" spans="1:14" ht="14.1" customHeight="1">
      <c r="A41" s="1135"/>
      <c r="B41" s="1136"/>
      <c r="C41" s="1137"/>
      <c r="D41" s="23"/>
      <c r="E41" s="89">
        <v>1000</v>
      </c>
      <c r="F41" s="20">
        <v>600</v>
      </c>
      <c r="G41" s="38">
        <f t="shared" si="4"/>
        <v>200</v>
      </c>
      <c r="H41" s="21">
        <v>1</v>
      </c>
      <c r="I41" s="31">
        <v>0.6</v>
      </c>
      <c r="J41" s="31">
        <v>0.12</v>
      </c>
      <c r="K41" s="42">
        <f t="shared" si="2"/>
        <v>1365.1999999999998</v>
      </c>
      <c r="L41" s="632">
        <f t="shared" si="3"/>
        <v>6826</v>
      </c>
      <c r="M41" s="755">
        <v>6826</v>
      </c>
      <c r="N41" s="644"/>
    </row>
    <row r="42" spans="1:14" ht="14.1" customHeight="1">
      <c r="A42" s="1135"/>
      <c r="B42" s="1136"/>
      <c r="C42" s="1137"/>
      <c r="D42" s="23"/>
      <c r="E42" s="89">
        <v>1000</v>
      </c>
      <c r="F42" s="20">
        <v>600</v>
      </c>
      <c r="G42" s="38">
        <v>210</v>
      </c>
      <c r="H42" s="21">
        <v>1</v>
      </c>
      <c r="I42" s="31">
        <v>0.6</v>
      </c>
      <c r="J42" s="31">
        <v>0.126</v>
      </c>
      <c r="K42" s="42">
        <f>L42/1000*G42</f>
        <v>1433.4599999999998</v>
      </c>
      <c r="L42" s="632">
        <f>M42*(100%-$L$6)</f>
        <v>6826</v>
      </c>
      <c r="M42" s="755">
        <v>6826</v>
      </c>
      <c r="N42" s="52"/>
    </row>
    <row r="43" spans="1:14" ht="14.1" customHeight="1">
      <c r="A43" s="1135"/>
      <c r="B43" s="1136"/>
      <c r="C43" s="1137"/>
      <c r="D43" s="23"/>
      <c r="E43" s="89">
        <v>1000</v>
      </c>
      <c r="F43" s="20">
        <v>600</v>
      </c>
      <c r="G43" s="38">
        <v>220</v>
      </c>
      <c r="H43" s="21">
        <v>1</v>
      </c>
      <c r="I43" s="31">
        <v>0.6</v>
      </c>
      <c r="J43" s="31">
        <v>0.13200000000000001</v>
      </c>
      <c r="K43" s="42">
        <f>L43/1000*G43</f>
        <v>1501.72</v>
      </c>
      <c r="L43" s="632">
        <f>M43*(100%-$L$6)</f>
        <v>6826</v>
      </c>
      <c r="M43" s="755">
        <v>6826</v>
      </c>
      <c r="N43" s="52"/>
    </row>
    <row r="44" spans="1:14" ht="14.1" customHeight="1">
      <c r="A44" s="1135"/>
      <c r="B44" s="1136"/>
      <c r="C44" s="1137"/>
      <c r="D44" s="23"/>
      <c r="E44" s="89">
        <v>1000</v>
      </c>
      <c r="F44" s="20">
        <v>600</v>
      </c>
      <c r="G44" s="38">
        <v>230</v>
      </c>
      <c r="H44" s="660">
        <v>1</v>
      </c>
      <c r="I44" s="31">
        <v>0.6</v>
      </c>
      <c r="J44" s="31">
        <v>0.13800000000000001</v>
      </c>
      <c r="K44" s="42">
        <f>L44/1000*G44</f>
        <v>1569.98</v>
      </c>
      <c r="L44" s="632">
        <f>M44*(100%-$L$6)</f>
        <v>6826</v>
      </c>
      <c r="M44" s="755">
        <v>6826</v>
      </c>
      <c r="N44" s="52"/>
    </row>
    <row r="45" spans="1:14" ht="14.1" customHeight="1">
      <c r="A45" s="1135"/>
      <c r="B45" s="1136"/>
      <c r="C45" s="1137"/>
      <c r="D45" s="23"/>
      <c r="E45" s="89">
        <v>1000</v>
      </c>
      <c r="F45" s="20">
        <v>600</v>
      </c>
      <c r="G45" s="38">
        <f t="shared" si="4"/>
        <v>240</v>
      </c>
      <c r="H45" s="660">
        <v>1</v>
      </c>
      <c r="I45" s="31">
        <v>0.6</v>
      </c>
      <c r="J45" s="31">
        <v>0.14399999999999999</v>
      </c>
      <c r="K45" s="42">
        <f t="shared" si="2"/>
        <v>1638.24</v>
      </c>
      <c r="L45" s="632">
        <f t="shared" si="3"/>
        <v>6826</v>
      </c>
      <c r="M45" s="755">
        <v>6826</v>
      </c>
      <c r="N45" s="52"/>
    </row>
    <row r="46" spans="1:14" ht="14.1" customHeight="1">
      <c r="A46" s="1138"/>
      <c r="B46" s="1139"/>
      <c r="C46" s="1140"/>
      <c r="D46" s="46"/>
      <c r="E46" s="139">
        <v>1000</v>
      </c>
      <c r="F46" s="40">
        <v>600</v>
      </c>
      <c r="G46" s="166">
        <f t="shared" si="4"/>
        <v>250</v>
      </c>
      <c r="H46" s="661">
        <v>1</v>
      </c>
      <c r="I46" s="638">
        <v>0.6</v>
      </c>
      <c r="J46" s="638">
        <v>0.15</v>
      </c>
      <c r="K46" s="639">
        <f t="shared" si="2"/>
        <v>1706.5</v>
      </c>
      <c r="L46" s="633">
        <f t="shared" si="3"/>
        <v>6826</v>
      </c>
      <c r="M46" s="755">
        <v>6826</v>
      </c>
      <c r="N46" s="644"/>
    </row>
    <row r="47" spans="1:14" ht="14.1" customHeight="1">
      <c r="A47" s="1132" t="s">
        <v>554</v>
      </c>
      <c r="B47" s="1133"/>
      <c r="C47" s="1134"/>
      <c r="D47" s="1074" t="s">
        <v>57</v>
      </c>
      <c r="E47" s="87">
        <v>1000</v>
      </c>
      <c r="F47" s="30">
        <v>600</v>
      </c>
      <c r="G47" s="38">
        <v>80</v>
      </c>
      <c r="H47" s="10">
        <v>4</v>
      </c>
      <c r="I47" s="31">
        <f>E47*F47*H47/1000000</f>
        <v>2.4</v>
      </c>
      <c r="J47" s="31">
        <f>E47*F47*G47*H47/1000000000</f>
        <v>0.192</v>
      </c>
      <c r="K47" s="42">
        <f t="shared" ref="K47:K83" si="5">L47*J47/I47</f>
        <v>636.09519999999998</v>
      </c>
      <c r="L47" s="1050">
        <f t="shared" si="3"/>
        <v>7951.19</v>
      </c>
      <c r="M47" s="625">
        <v>7951.19</v>
      </c>
    </row>
    <row r="48" spans="1:14" ht="14.1" customHeight="1">
      <c r="A48" s="1135"/>
      <c r="B48" s="1136"/>
      <c r="C48" s="1137"/>
      <c r="D48" s="1075"/>
      <c r="E48" s="87">
        <v>1000</v>
      </c>
      <c r="F48" s="30">
        <v>600</v>
      </c>
      <c r="G48" s="38">
        <v>90</v>
      </c>
      <c r="H48" s="10">
        <v>3</v>
      </c>
      <c r="I48" s="31">
        <f>E48*F48*H48/1000000</f>
        <v>1.8</v>
      </c>
      <c r="J48" s="31">
        <f>E48*F48*G48*H48/1000000000</f>
        <v>0.16200000000000001</v>
      </c>
      <c r="K48" s="42">
        <f t="shared" si="5"/>
        <v>715.60709999999995</v>
      </c>
      <c r="L48" s="1050">
        <f t="shared" si="3"/>
        <v>7951.19</v>
      </c>
      <c r="M48" s="625">
        <v>7951.19</v>
      </c>
    </row>
    <row r="49" spans="1:14" ht="14.1" customHeight="1">
      <c r="A49" s="1135"/>
      <c r="B49" s="1136"/>
      <c r="C49" s="1137"/>
      <c r="D49" s="1075"/>
      <c r="E49" s="87">
        <v>1000</v>
      </c>
      <c r="F49" s="30">
        <v>600</v>
      </c>
      <c r="G49" s="38">
        <v>100</v>
      </c>
      <c r="H49" s="662">
        <v>3</v>
      </c>
      <c r="I49" s="31">
        <f t="shared" ref="I49:I59" si="6">E49*F49*H49/1000000</f>
        <v>1.8</v>
      </c>
      <c r="J49" s="31">
        <f t="shared" ref="J49:J59" si="7">E49*F49*G49*H49/1000000000</f>
        <v>0.18</v>
      </c>
      <c r="K49" s="42">
        <f t="shared" si="5"/>
        <v>795.11899999999991</v>
      </c>
      <c r="L49" s="632">
        <f t="shared" si="3"/>
        <v>7951.19</v>
      </c>
      <c r="M49" s="625">
        <v>7951.19</v>
      </c>
      <c r="N49" s="644"/>
    </row>
    <row r="50" spans="1:14" ht="14.1" customHeight="1">
      <c r="A50" s="1135"/>
      <c r="B50" s="1136"/>
      <c r="C50" s="1137"/>
      <c r="D50" s="1075"/>
      <c r="E50" s="87">
        <v>1000</v>
      </c>
      <c r="F50" s="30">
        <v>600</v>
      </c>
      <c r="G50" s="38">
        <v>110</v>
      </c>
      <c r="H50" s="662">
        <v>2</v>
      </c>
      <c r="I50" s="31">
        <f t="shared" si="6"/>
        <v>1.2</v>
      </c>
      <c r="J50" s="31">
        <f t="shared" si="7"/>
        <v>0.13200000000000001</v>
      </c>
      <c r="K50" s="42">
        <f>L50*J50/I50</f>
        <v>871.60920000000021</v>
      </c>
      <c r="L50" s="632">
        <f t="shared" si="3"/>
        <v>7923.72</v>
      </c>
      <c r="M50" s="625">
        <v>7923.72</v>
      </c>
    </row>
    <row r="51" spans="1:14" ht="14.1" customHeight="1">
      <c r="A51" s="1135"/>
      <c r="B51" s="1136"/>
      <c r="C51" s="1137"/>
      <c r="D51" s="1049"/>
      <c r="E51" s="87">
        <v>1000</v>
      </c>
      <c r="F51" s="30">
        <v>600</v>
      </c>
      <c r="G51" s="38">
        <v>120</v>
      </c>
      <c r="H51" s="662">
        <v>2</v>
      </c>
      <c r="I51" s="31">
        <f t="shared" si="6"/>
        <v>1.2</v>
      </c>
      <c r="J51" s="31">
        <f t="shared" si="7"/>
        <v>0.14399999999999999</v>
      </c>
      <c r="K51" s="42">
        <f t="shared" si="5"/>
        <v>940.26839999999993</v>
      </c>
      <c r="L51" s="632">
        <f t="shared" si="3"/>
        <v>7835.57</v>
      </c>
      <c r="M51" s="625">
        <v>7835.57</v>
      </c>
    </row>
    <row r="52" spans="1:14" ht="14.1" customHeight="1">
      <c r="A52" s="1135"/>
      <c r="B52" s="1136"/>
      <c r="C52" s="1137"/>
      <c r="D52" s="1049"/>
      <c r="E52" s="87">
        <v>1000</v>
      </c>
      <c r="F52" s="30">
        <v>600</v>
      </c>
      <c r="G52" s="38">
        <v>130</v>
      </c>
      <c r="H52" s="662">
        <v>2</v>
      </c>
      <c r="I52" s="31">
        <f t="shared" si="6"/>
        <v>1.2</v>
      </c>
      <c r="J52" s="31">
        <f t="shared" si="7"/>
        <v>0.156</v>
      </c>
      <c r="K52" s="42">
        <f t="shared" si="5"/>
        <v>998.58979999999997</v>
      </c>
      <c r="L52" s="632">
        <f t="shared" si="3"/>
        <v>7681.46</v>
      </c>
      <c r="M52" s="625">
        <v>7681.46</v>
      </c>
    </row>
    <row r="53" spans="1:14" ht="14.1" customHeight="1">
      <c r="A53" s="1135"/>
      <c r="B53" s="1136"/>
      <c r="C53" s="1137"/>
      <c r="D53" s="1049" t="s">
        <v>570</v>
      </c>
      <c r="E53" s="87">
        <v>1000</v>
      </c>
      <c r="F53" s="30">
        <v>600</v>
      </c>
      <c r="G53" s="38">
        <v>140</v>
      </c>
      <c r="H53" s="10">
        <v>2</v>
      </c>
      <c r="I53" s="31">
        <f t="shared" si="6"/>
        <v>1.2</v>
      </c>
      <c r="J53" s="31">
        <f t="shared" si="7"/>
        <v>0.16800000000000001</v>
      </c>
      <c r="K53" s="42">
        <f t="shared" si="5"/>
        <v>1067.2284000000002</v>
      </c>
      <c r="L53" s="632">
        <f t="shared" si="3"/>
        <v>7623.06</v>
      </c>
      <c r="M53" s="625">
        <v>7623.06</v>
      </c>
    </row>
    <row r="54" spans="1:14" ht="14.1" customHeight="1">
      <c r="A54" s="1135"/>
      <c r="B54" s="1136"/>
      <c r="C54" s="1137"/>
      <c r="D54" s="1049"/>
      <c r="E54" s="88">
        <v>1000</v>
      </c>
      <c r="F54" s="9">
        <v>600</v>
      </c>
      <c r="G54" s="38">
        <v>150</v>
      </c>
      <c r="H54" s="32">
        <v>2</v>
      </c>
      <c r="I54" s="31">
        <f t="shared" si="6"/>
        <v>1.2</v>
      </c>
      <c r="J54" s="31">
        <f t="shared" si="7"/>
        <v>0.18</v>
      </c>
      <c r="K54" s="42">
        <f t="shared" si="5"/>
        <v>1135.866</v>
      </c>
      <c r="L54" s="632">
        <f t="shared" si="3"/>
        <v>7572.44</v>
      </c>
      <c r="M54" s="625">
        <v>7572.44</v>
      </c>
      <c r="N54" s="644"/>
    </row>
    <row r="55" spans="1:14" ht="14.1" customHeight="1">
      <c r="A55" s="1135"/>
      <c r="B55" s="1136"/>
      <c r="C55" s="1137"/>
      <c r="D55" s="1075" t="s">
        <v>566</v>
      </c>
      <c r="E55" s="89">
        <v>1000</v>
      </c>
      <c r="F55" s="20">
        <v>600</v>
      </c>
      <c r="G55" s="38">
        <v>160</v>
      </c>
      <c r="H55" s="21">
        <v>2</v>
      </c>
      <c r="I55" s="31">
        <f t="shared" si="6"/>
        <v>1.2</v>
      </c>
      <c r="J55" s="31">
        <f t="shared" si="7"/>
        <v>0.192</v>
      </c>
      <c r="K55" s="42">
        <f t="shared" si="5"/>
        <v>1193.9760000000001</v>
      </c>
      <c r="L55" s="632">
        <f t="shared" si="3"/>
        <v>7462.35</v>
      </c>
      <c r="M55" s="625">
        <v>7462.35</v>
      </c>
    </row>
    <row r="56" spans="1:14" ht="14.1" customHeight="1">
      <c r="A56" s="1135"/>
      <c r="B56" s="1136"/>
      <c r="C56" s="1137"/>
      <c r="D56" s="1075"/>
      <c r="E56" s="89">
        <v>1000</v>
      </c>
      <c r="F56" s="20">
        <v>600</v>
      </c>
      <c r="G56" s="38">
        <v>170</v>
      </c>
      <c r="H56" s="21">
        <v>1</v>
      </c>
      <c r="I56" s="31">
        <f t="shared" si="6"/>
        <v>0.6</v>
      </c>
      <c r="J56" s="31">
        <f t="shared" si="7"/>
        <v>0.10199999999999999</v>
      </c>
      <c r="K56" s="42">
        <f t="shared" si="5"/>
        <v>1262.8092999999999</v>
      </c>
      <c r="L56" s="632">
        <f t="shared" si="3"/>
        <v>7428.29</v>
      </c>
      <c r="M56" s="625">
        <v>7428.29</v>
      </c>
    </row>
    <row r="57" spans="1:14" ht="14.1" customHeight="1">
      <c r="A57" s="1135"/>
      <c r="B57" s="1136"/>
      <c r="C57" s="1137"/>
      <c r="D57" s="1049"/>
      <c r="E57" s="88">
        <v>1000</v>
      </c>
      <c r="F57" s="9">
        <v>600</v>
      </c>
      <c r="G57" s="38">
        <v>180</v>
      </c>
      <c r="H57" s="21">
        <v>1</v>
      </c>
      <c r="I57" s="31">
        <f t="shared" si="6"/>
        <v>0.6</v>
      </c>
      <c r="J57" s="31">
        <f t="shared" si="7"/>
        <v>0.108</v>
      </c>
      <c r="K57" s="42">
        <f t="shared" si="5"/>
        <v>1331.3286000000003</v>
      </c>
      <c r="L57" s="632">
        <f t="shared" si="3"/>
        <v>7396.27</v>
      </c>
      <c r="M57" s="625">
        <v>7396.27</v>
      </c>
    </row>
    <row r="58" spans="1:14" ht="14.1" customHeight="1">
      <c r="A58" s="1135"/>
      <c r="B58" s="1136"/>
      <c r="C58" s="1137"/>
      <c r="D58" s="1075" t="s">
        <v>564</v>
      </c>
      <c r="E58" s="89">
        <v>1000</v>
      </c>
      <c r="F58" s="20">
        <v>600</v>
      </c>
      <c r="G58" s="38">
        <v>190</v>
      </c>
      <c r="H58" s="21">
        <v>1</v>
      </c>
      <c r="I58" s="31">
        <f t="shared" si="6"/>
        <v>0.6</v>
      </c>
      <c r="J58" s="31">
        <f t="shared" si="7"/>
        <v>0.114</v>
      </c>
      <c r="K58" s="42">
        <f t="shared" si="5"/>
        <v>1394.8318000000002</v>
      </c>
      <c r="L58" s="632">
        <f t="shared" si="3"/>
        <v>7341.22</v>
      </c>
      <c r="M58" s="625">
        <v>7341.22</v>
      </c>
    </row>
    <row r="59" spans="1:14" ht="14.1" customHeight="1">
      <c r="A59" s="1135"/>
      <c r="B59" s="1136"/>
      <c r="C59" s="1137"/>
      <c r="D59" s="1075"/>
      <c r="E59" s="89">
        <v>1000</v>
      </c>
      <c r="F59" s="20">
        <v>600</v>
      </c>
      <c r="G59" s="38">
        <v>200</v>
      </c>
      <c r="H59" s="21">
        <v>1</v>
      </c>
      <c r="I59" s="31">
        <f t="shared" si="6"/>
        <v>0.6</v>
      </c>
      <c r="J59" s="31">
        <f t="shared" si="7"/>
        <v>0.12</v>
      </c>
      <c r="K59" s="42">
        <f t="shared" si="5"/>
        <v>1458.3379999999997</v>
      </c>
      <c r="L59" s="632">
        <f t="shared" si="3"/>
        <v>7291.69</v>
      </c>
      <c r="M59" s="625">
        <v>7291.69</v>
      </c>
      <c r="N59" s="644"/>
    </row>
    <row r="60" spans="1:14" ht="14.1" customHeight="1">
      <c r="A60" s="1135"/>
      <c r="B60" s="1136"/>
      <c r="C60" s="1137"/>
      <c r="D60" s="1075"/>
      <c r="E60" s="89">
        <v>1200</v>
      </c>
      <c r="F60" s="20">
        <v>600</v>
      </c>
      <c r="G60" s="38">
        <v>210</v>
      </c>
      <c r="H60" s="21">
        <v>1</v>
      </c>
      <c r="I60" s="31">
        <f>E60*F60*H60/1000000</f>
        <v>0.72</v>
      </c>
      <c r="J60" s="31">
        <f>E60*F60*G60*H60/1000000000</f>
        <v>0.1512</v>
      </c>
      <c r="K60" s="42">
        <f t="shared" si="5"/>
        <v>1531.2548999999999</v>
      </c>
      <c r="L60" s="632">
        <f t="shared" si="3"/>
        <v>7291.69</v>
      </c>
      <c r="M60" s="625">
        <v>7291.69</v>
      </c>
    </row>
    <row r="61" spans="1:14" ht="14.1" customHeight="1">
      <c r="A61" s="1135"/>
      <c r="B61" s="1136"/>
      <c r="C61" s="1137"/>
      <c r="D61" s="172"/>
      <c r="E61" s="89">
        <v>1200</v>
      </c>
      <c r="F61" s="20">
        <v>600</v>
      </c>
      <c r="G61" s="38">
        <v>220</v>
      </c>
      <c r="H61" s="21">
        <v>1</v>
      </c>
      <c r="I61" s="31">
        <f>E61*F61*H61/1000000</f>
        <v>0.72</v>
      </c>
      <c r="J61" s="31">
        <f>E61*F61*G61*H61/1000000000</f>
        <v>0.15840000000000001</v>
      </c>
      <c r="K61" s="42">
        <f t="shared" si="5"/>
        <v>1604.1718000000001</v>
      </c>
      <c r="L61" s="632">
        <f t="shared" si="3"/>
        <v>7291.69</v>
      </c>
      <c r="M61" s="625">
        <v>7291.69</v>
      </c>
    </row>
    <row r="62" spans="1:14" ht="14.1" customHeight="1">
      <c r="A62" s="1135"/>
      <c r="B62" s="1136"/>
      <c r="C62" s="1137"/>
      <c r="D62" s="172"/>
      <c r="E62" s="89">
        <v>1200</v>
      </c>
      <c r="F62" s="20">
        <v>600</v>
      </c>
      <c r="G62" s="38">
        <v>230</v>
      </c>
      <c r="H62" s="21">
        <v>1</v>
      </c>
      <c r="I62" s="31">
        <f>E62*F62*H62/1000000</f>
        <v>0.72</v>
      </c>
      <c r="J62" s="31">
        <f>E62*F62*G62*H62/1000000000</f>
        <v>0.1656</v>
      </c>
      <c r="K62" s="42">
        <f t="shared" si="5"/>
        <v>1677.0887</v>
      </c>
      <c r="L62" s="632">
        <f t="shared" si="3"/>
        <v>7291.69</v>
      </c>
      <c r="M62" s="625">
        <v>7291.69</v>
      </c>
    </row>
    <row r="63" spans="1:14" ht="14.1" customHeight="1">
      <c r="A63" s="1135"/>
      <c r="B63" s="1136"/>
      <c r="C63" s="1137"/>
      <c r="D63" s="172"/>
      <c r="E63" s="89">
        <v>1200</v>
      </c>
      <c r="F63" s="20">
        <v>600</v>
      </c>
      <c r="G63" s="38">
        <v>240</v>
      </c>
      <c r="H63" s="21">
        <v>1</v>
      </c>
      <c r="I63" s="31">
        <f>E63*F63*H63/1000000</f>
        <v>0.72</v>
      </c>
      <c r="J63" s="31">
        <f>E63*F63*G63*H63/1000000000</f>
        <v>0.17280000000000001</v>
      </c>
      <c r="K63" s="42">
        <f t="shared" si="5"/>
        <v>1750.0056000000002</v>
      </c>
      <c r="L63" s="632">
        <f t="shared" si="3"/>
        <v>7291.69</v>
      </c>
      <c r="M63" s="625">
        <v>7291.69</v>
      </c>
    </row>
    <row r="64" spans="1:14" ht="14.1" customHeight="1">
      <c r="A64" s="1138"/>
      <c r="B64" s="1139"/>
      <c r="C64" s="1140"/>
      <c r="D64" s="173"/>
      <c r="E64" s="139">
        <v>1200</v>
      </c>
      <c r="F64" s="40">
        <v>600</v>
      </c>
      <c r="G64" s="637">
        <v>250</v>
      </c>
      <c r="H64" s="41">
        <v>1</v>
      </c>
      <c r="I64" s="638">
        <f>E64*F64*H64/1000000</f>
        <v>0.72</v>
      </c>
      <c r="J64" s="638">
        <f>E64*F64*G64*H64/1000000000</f>
        <v>0.18</v>
      </c>
      <c r="K64" s="639">
        <f t="shared" si="5"/>
        <v>1822.9224999999999</v>
      </c>
      <c r="L64" s="633">
        <f>M64*(100%-$L$6)</f>
        <v>7291.69</v>
      </c>
      <c r="M64" s="626">
        <v>7291.69</v>
      </c>
      <c r="N64" s="644"/>
    </row>
    <row r="65" spans="1:14" ht="14.1" customHeight="1">
      <c r="A65" s="1168" t="s">
        <v>460</v>
      </c>
      <c r="B65" s="1169"/>
      <c r="C65" s="1170"/>
      <c r="D65" s="1074" t="s">
        <v>57</v>
      </c>
      <c r="E65" s="549">
        <v>1000</v>
      </c>
      <c r="F65" s="550">
        <v>600</v>
      </c>
      <c r="G65" s="551">
        <v>70</v>
      </c>
      <c r="H65" s="552">
        <v>4</v>
      </c>
      <c r="I65" s="553">
        <f t="shared" ref="I65:I83" si="8">E65*F65*H65/1000000</f>
        <v>2.4</v>
      </c>
      <c r="J65" s="553">
        <f t="shared" ref="J65:J83" si="9">E65*F65*G65*H65/1000000000</f>
        <v>0.16800000000000001</v>
      </c>
      <c r="K65" s="554">
        <f t="shared" si="5"/>
        <v>500.92489999999998</v>
      </c>
      <c r="L65" s="629">
        <f t="shared" ref="L65:L83" si="10">M65*(100%-$L$6)</f>
        <v>7156.07</v>
      </c>
      <c r="M65" s="748">
        <v>7156.07</v>
      </c>
      <c r="N65" s="644"/>
    </row>
    <row r="66" spans="1:14" ht="14.1" customHeight="1">
      <c r="A66" s="1141"/>
      <c r="B66" s="1142"/>
      <c r="C66" s="1143"/>
      <c r="D66" s="1075"/>
      <c r="E66" s="878">
        <v>1000</v>
      </c>
      <c r="F66" s="879">
        <v>600</v>
      </c>
      <c r="G66" s="880">
        <v>80</v>
      </c>
      <c r="H66" s="662">
        <v>4</v>
      </c>
      <c r="I66" s="640">
        <f t="shared" si="8"/>
        <v>2.4</v>
      </c>
      <c r="J66" s="640">
        <f t="shared" si="9"/>
        <v>0.192</v>
      </c>
      <c r="K66" s="881">
        <f t="shared" si="5"/>
        <v>572.48559999999998</v>
      </c>
      <c r="L66" s="632">
        <f t="shared" si="10"/>
        <v>7156.07</v>
      </c>
      <c r="M66" s="749">
        <v>7156.07</v>
      </c>
      <c r="N66" s="644"/>
    </row>
    <row r="67" spans="1:14" ht="14.1" customHeight="1">
      <c r="A67" s="1141"/>
      <c r="B67" s="1142"/>
      <c r="C67" s="1143"/>
      <c r="D67" s="1075"/>
      <c r="E67" s="878">
        <v>1000</v>
      </c>
      <c r="F67" s="879">
        <v>600</v>
      </c>
      <c r="G67" s="880">
        <v>90</v>
      </c>
      <c r="H67" s="662">
        <v>3</v>
      </c>
      <c r="I67" s="640">
        <f t="shared" si="8"/>
        <v>1.8</v>
      </c>
      <c r="J67" s="640">
        <f t="shared" si="9"/>
        <v>0.16200000000000001</v>
      </c>
      <c r="K67" s="881">
        <f t="shared" si="5"/>
        <v>644.04629999999997</v>
      </c>
      <c r="L67" s="632">
        <f t="shared" si="10"/>
        <v>7156.07</v>
      </c>
      <c r="M67" s="749">
        <v>7156.07</v>
      </c>
      <c r="N67" s="644"/>
    </row>
    <row r="68" spans="1:14" ht="14.1" customHeight="1">
      <c r="A68" s="1141"/>
      <c r="B68" s="1142"/>
      <c r="C68" s="1143"/>
      <c r="D68" s="1075"/>
      <c r="E68" s="878">
        <v>1000</v>
      </c>
      <c r="F68" s="879">
        <v>600</v>
      </c>
      <c r="G68" s="880">
        <v>100</v>
      </c>
      <c r="H68" s="662">
        <v>3</v>
      </c>
      <c r="I68" s="640">
        <f t="shared" si="8"/>
        <v>1.8</v>
      </c>
      <c r="J68" s="640">
        <f t="shared" si="9"/>
        <v>0.18</v>
      </c>
      <c r="K68" s="881">
        <f t="shared" si="5"/>
        <v>715.60699999999997</v>
      </c>
      <c r="L68" s="632">
        <f t="shared" si="10"/>
        <v>7156.07</v>
      </c>
      <c r="M68" s="749">
        <v>7156.07</v>
      </c>
      <c r="N68" s="644"/>
    </row>
    <row r="69" spans="1:14" ht="14.1" customHeight="1">
      <c r="A69" s="1141"/>
      <c r="B69" s="1142"/>
      <c r="C69" s="1143"/>
      <c r="D69" s="1019"/>
      <c r="E69" s="878">
        <v>1000</v>
      </c>
      <c r="F69" s="879">
        <v>600</v>
      </c>
      <c r="G69" s="880">
        <v>110</v>
      </c>
      <c r="H69" s="662">
        <v>2</v>
      </c>
      <c r="I69" s="640">
        <f t="shared" si="8"/>
        <v>1.2</v>
      </c>
      <c r="J69" s="640">
        <f t="shared" si="9"/>
        <v>0.13200000000000001</v>
      </c>
      <c r="K69" s="881">
        <f t="shared" si="5"/>
        <v>784.44410000000005</v>
      </c>
      <c r="L69" s="632">
        <f t="shared" si="10"/>
        <v>7131.31</v>
      </c>
      <c r="M69" s="749">
        <v>7131.31</v>
      </c>
      <c r="N69" s="644"/>
    </row>
    <row r="70" spans="1:14" ht="14.1" customHeight="1">
      <c r="A70" s="1141"/>
      <c r="B70" s="1142"/>
      <c r="C70" s="1143"/>
      <c r="D70" s="1175" t="s">
        <v>56</v>
      </c>
      <c r="E70" s="878">
        <v>1000</v>
      </c>
      <c r="F70" s="879">
        <v>600</v>
      </c>
      <c r="G70" s="880">
        <v>120</v>
      </c>
      <c r="H70" s="662">
        <v>2</v>
      </c>
      <c r="I70" s="640">
        <f t="shared" si="8"/>
        <v>1.2</v>
      </c>
      <c r="J70" s="640">
        <f t="shared" si="9"/>
        <v>0.14399999999999999</v>
      </c>
      <c r="K70" s="881">
        <f t="shared" si="5"/>
        <v>846.2435999999999</v>
      </c>
      <c r="L70" s="632">
        <f t="shared" si="10"/>
        <v>7052.03</v>
      </c>
      <c r="M70" s="749">
        <v>7052.03</v>
      </c>
      <c r="N70" s="644"/>
    </row>
    <row r="71" spans="1:14" ht="14.1" customHeight="1">
      <c r="A71" s="1141"/>
      <c r="B71" s="1142"/>
      <c r="C71" s="1143"/>
      <c r="D71" s="1175"/>
      <c r="E71" s="878">
        <v>1000</v>
      </c>
      <c r="F71" s="879">
        <v>600</v>
      </c>
      <c r="G71" s="880">
        <v>130</v>
      </c>
      <c r="H71" s="662">
        <v>2</v>
      </c>
      <c r="I71" s="640">
        <f t="shared" si="8"/>
        <v>1.2</v>
      </c>
      <c r="J71" s="640">
        <f t="shared" si="9"/>
        <v>0.156</v>
      </c>
      <c r="K71" s="881">
        <f t="shared" si="5"/>
        <v>898.72510000000023</v>
      </c>
      <c r="L71" s="632">
        <f t="shared" si="10"/>
        <v>6913.27</v>
      </c>
      <c r="M71" s="749">
        <v>6913.27</v>
      </c>
      <c r="N71" s="644"/>
    </row>
    <row r="72" spans="1:14" ht="14.1" customHeight="1">
      <c r="A72" s="1141"/>
      <c r="B72" s="1142"/>
      <c r="C72" s="1143"/>
      <c r="D72" s="1075" t="s">
        <v>566</v>
      </c>
      <c r="E72" s="878">
        <v>1000</v>
      </c>
      <c r="F72" s="879">
        <v>600</v>
      </c>
      <c r="G72" s="880">
        <v>140</v>
      </c>
      <c r="H72" s="662">
        <v>2</v>
      </c>
      <c r="I72" s="640">
        <f t="shared" si="8"/>
        <v>1.2</v>
      </c>
      <c r="J72" s="640">
        <f t="shared" si="9"/>
        <v>0.16800000000000001</v>
      </c>
      <c r="K72" s="881">
        <f t="shared" si="5"/>
        <v>960.51480000000015</v>
      </c>
      <c r="L72" s="632">
        <f t="shared" si="10"/>
        <v>6860.82</v>
      </c>
      <c r="M72" s="749">
        <v>6860.82</v>
      </c>
      <c r="N72" s="644"/>
    </row>
    <row r="73" spans="1:14" ht="14.1" customHeight="1">
      <c r="A73" s="1141"/>
      <c r="B73" s="1142"/>
      <c r="C73" s="1143"/>
      <c r="D73" s="1075"/>
      <c r="E73" s="882">
        <v>1000</v>
      </c>
      <c r="F73" s="883">
        <v>600</v>
      </c>
      <c r="G73" s="880">
        <v>150</v>
      </c>
      <c r="H73" s="665">
        <v>2</v>
      </c>
      <c r="I73" s="640">
        <f t="shared" si="8"/>
        <v>1.2</v>
      </c>
      <c r="J73" s="640">
        <f t="shared" si="9"/>
        <v>0.18</v>
      </c>
      <c r="K73" s="881">
        <f t="shared" si="5"/>
        <v>1022.2770000000002</v>
      </c>
      <c r="L73" s="632">
        <f t="shared" si="10"/>
        <v>6815.18</v>
      </c>
      <c r="M73" s="749">
        <v>6815.18</v>
      </c>
      <c r="N73" s="644"/>
    </row>
    <row r="74" spans="1:14" ht="14.1" customHeight="1">
      <c r="A74" s="1141"/>
      <c r="B74" s="1142"/>
      <c r="C74" s="1143"/>
      <c r="D74" s="1075"/>
      <c r="E74" s="884">
        <v>1000</v>
      </c>
      <c r="F74" s="885">
        <v>600</v>
      </c>
      <c r="G74" s="880">
        <v>160</v>
      </c>
      <c r="H74" s="660">
        <v>2</v>
      </c>
      <c r="I74" s="640">
        <f t="shared" si="8"/>
        <v>1.2</v>
      </c>
      <c r="J74" s="640">
        <f t="shared" si="9"/>
        <v>0.192</v>
      </c>
      <c r="K74" s="881">
        <f t="shared" si="5"/>
        <v>1074.5792000000001</v>
      </c>
      <c r="L74" s="632">
        <f t="shared" si="10"/>
        <v>6716.12</v>
      </c>
      <c r="M74" s="749">
        <v>6716.12</v>
      </c>
      <c r="N74" s="644"/>
    </row>
    <row r="75" spans="1:14" ht="14.1" customHeight="1">
      <c r="A75" s="1141"/>
      <c r="B75" s="1142"/>
      <c r="C75" s="1143"/>
      <c r="D75" s="1075" t="s">
        <v>567</v>
      </c>
      <c r="E75" s="884">
        <v>1000</v>
      </c>
      <c r="F75" s="885">
        <v>600</v>
      </c>
      <c r="G75" s="880">
        <v>170</v>
      </c>
      <c r="H75" s="660">
        <v>1</v>
      </c>
      <c r="I75" s="640">
        <f t="shared" si="8"/>
        <v>0.6</v>
      </c>
      <c r="J75" s="640">
        <f t="shared" si="9"/>
        <v>0.10199999999999999</v>
      </c>
      <c r="K75" s="881">
        <f t="shared" si="5"/>
        <v>1136.5179999999998</v>
      </c>
      <c r="L75" s="632">
        <f t="shared" si="10"/>
        <v>6685.4</v>
      </c>
      <c r="M75" s="749">
        <v>6685.4</v>
      </c>
      <c r="N75" s="644"/>
    </row>
    <row r="76" spans="1:14" ht="14.1" customHeight="1">
      <c r="A76" s="1141"/>
      <c r="B76" s="1142"/>
      <c r="C76" s="1143"/>
      <c r="D76" s="1075"/>
      <c r="E76" s="882">
        <v>1000</v>
      </c>
      <c r="F76" s="883">
        <v>600</v>
      </c>
      <c r="G76" s="880">
        <v>180</v>
      </c>
      <c r="H76" s="660">
        <v>1</v>
      </c>
      <c r="I76" s="640">
        <f t="shared" si="8"/>
        <v>0.6</v>
      </c>
      <c r="J76" s="640">
        <f t="shared" si="9"/>
        <v>0.108</v>
      </c>
      <c r="K76" s="881">
        <f t="shared" si="5"/>
        <v>1198.1933999999999</v>
      </c>
      <c r="L76" s="632">
        <f t="shared" si="10"/>
        <v>6656.63</v>
      </c>
      <c r="M76" s="749">
        <v>6656.63</v>
      </c>
      <c r="N76" s="644"/>
    </row>
    <row r="77" spans="1:14" ht="14.1" customHeight="1">
      <c r="A77" s="1141"/>
      <c r="B77" s="1142"/>
      <c r="C77" s="1143"/>
      <c r="D77" s="1075"/>
      <c r="E77" s="884">
        <v>1000</v>
      </c>
      <c r="F77" s="885">
        <v>600</v>
      </c>
      <c r="G77" s="880">
        <v>190</v>
      </c>
      <c r="H77" s="660">
        <v>1</v>
      </c>
      <c r="I77" s="640">
        <f t="shared" si="8"/>
        <v>0.6</v>
      </c>
      <c r="J77" s="640">
        <f t="shared" si="9"/>
        <v>0.114</v>
      </c>
      <c r="K77" s="881">
        <f t="shared" si="5"/>
        <v>1255.3490000000002</v>
      </c>
      <c r="L77" s="632">
        <f t="shared" si="10"/>
        <v>6607.1</v>
      </c>
      <c r="M77" s="749">
        <v>6607.1</v>
      </c>
      <c r="N77" s="644"/>
    </row>
    <row r="78" spans="1:14" ht="14.1" customHeight="1">
      <c r="A78" s="1141"/>
      <c r="B78" s="1142"/>
      <c r="C78" s="1143"/>
      <c r="D78" s="172"/>
      <c r="E78" s="884">
        <v>1000</v>
      </c>
      <c r="F78" s="885">
        <v>600</v>
      </c>
      <c r="G78" s="880">
        <v>200</v>
      </c>
      <c r="H78" s="660">
        <v>1</v>
      </c>
      <c r="I78" s="640">
        <f t="shared" si="8"/>
        <v>0.6</v>
      </c>
      <c r="J78" s="640">
        <f t="shared" si="9"/>
        <v>0.12</v>
      </c>
      <c r="K78" s="881">
        <f t="shared" si="5"/>
        <v>1312.508</v>
      </c>
      <c r="L78" s="632">
        <f t="shared" si="10"/>
        <v>6562.54</v>
      </c>
      <c r="M78" s="749">
        <v>6562.54</v>
      </c>
      <c r="N78" s="644"/>
    </row>
    <row r="79" spans="1:14" ht="14.1" customHeight="1">
      <c r="A79" s="1141"/>
      <c r="B79" s="1142"/>
      <c r="C79" s="1143"/>
      <c r="D79" s="172"/>
      <c r="E79" s="884">
        <v>1200</v>
      </c>
      <c r="F79" s="885">
        <v>600</v>
      </c>
      <c r="G79" s="880">
        <v>210</v>
      </c>
      <c r="H79" s="660">
        <v>1</v>
      </c>
      <c r="I79" s="640">
        <f t="shared" si="8"/>
        <v>0.72</v>
      </c>
      <c r="J79" s="640">
        <f t="shared" si="9"/>
        <v>0.1512</v>
      </c>
      <c r="K79" s="881">
        <f t="shared" si="5"/>
        <v>1378.1333999999999</v>
      </c>
      <c r="L79" s="632">
        <f t="shared" si="10"/>
        <v>6562.54</v>
      </c>
      <c r="M79" s="749">
        <v>6562.54</v>
      </c>
      <c r="N79" s="644"/>
    </row>
    <row r="80" spans="1:14" ht="14.1" customHeight="1">
      <c r="A80" s="1141"/>
      <c r="B80" s="1142"/>
      <c r="C80" s="1143"/>
      <c r="D80" s="172"/>
      <c r="E80" s="884">
        <v>1200</v>
      </c>
      <c r="F80" s="885">
        <v>600</v>
      </c>
      <c r="G80" s="880">
        <v>220</v>
      </c>
      <c r="H80" s="660">
        <v>1</v>
      </c>
      <c r="I80" s="640">
        <f t="shared" si="8"/>
        <v>0.72</v>
      </c>
      <c r="J80" s="640">
        <f t="shared" si="9"/>
        <v>0.15840000000000001</v>
      </c>
      <c r="K80" s="881">
        <f t="shared" si="5"/>
        <v>1443.7588000000003</v>
      </c>
      <c r="L80" s="632">
        <f t="shared" si="10"/>
        <v>6562.54</v>
      </c>
      <c r="M80" s="749">
        <v>6562.54</v>
      </c>
      <c r="N80" s="644"/>
    </row>
    <row r="81" spans="1:16" ht="14.1" customHeight="1">
      <c r="A81" s="1141"/>
      <c r="B81" s="1142"/>
      <c r="C81" s="1143"/>
      <c r="D81" s="172"/>
      <c r="E81" s="884">
        <v>1200</v>
      </c>
      <c r="F81" s="885">
        <v>600</v>
      </c>
      <c r="G81" s="880">
        <v>230</v>
      </c>
      <c r="H81" s="660">
        <v>1</v>
      </c>
      <c r="I81" s="640">
        <f t="shared" si="8"/>
        <v>0.72</v>
      </c>
      <c r="J81" s="640">
        <f t="shared" si="9"/>
        <v>0.1656</v>
      </c>
      <c r="K81" s="881">
        <f t="shared" si="5"/>
        <v>1509.3842</v>
      </c>
      <c r="L81" s="632">
        <f t="shared" si="10"/>
        <v>6562.54</v>
      </c>
      <c r="M81" s="749">
        <v>6562.54</v>
      </c>
      <c r="N81" s="644"/>
    </row>
    <row r="82" spans="1:16" ht="14.1" customHeight="1">
      <c r="A82" s="1141"/>
      <c r="B82" s="1142"/>
      <c r="C82" s="1143"/>
      <c r="D82" s="172"/>
      <c r="E82" s="884">
        <v>1200</v>
      </c>
      <c r="F82" s="885">
        <v>600</v>
      </c>
      <c r="G82" s="880">
        <v>240</v>
      </c>
      <c r="H82" s="660">
        <v>1</v>
      </c>
      <c r="I82" s="640">
        <f t="shared" si="8"/>
        <v>0.72</v>
      </c>
      <c r="J82" s="640">
        <f t="shared" si="9"/>
        <v>0.17280000000000001</v>
      </c>
      <c r="K82" s="881">
        <f t="shared" si="5"/>
        <v>1575.0096000000001</v>
      </c>
      <c r="L82" s="632">
        <f t="shared" si="10"/>
        <v>6562.54</v>
      </c>
      <c r="M82" s="749">
        <v>6562.54</v>
      </c>
      <c r="N82" s="644"/>
    </row>
    <row r="83" spans="1:16" ht="14.1" customHeight="1">
      <c r="A83" s="1144"/>
      <c r="B83" s="1145"/>
      <c r="C83" s="1146"/>
      <c r="D83" s="173"/>
      <c r="E83" s="886">
        <v>1200</v>
      </c>
      <c r="F83" s="887">
        <v>600</v>
      </c>
      <c r="G83" s="557">
        <v>250</v>
      </c>
      <c r="H83" s="661">
        <v>1</v>
      </c>
      <c r="I83" s="559">
        <f t="shared" si="8"/>
        <v>0.72</v>
      </c>
      <c r="J83" s="559">
        <f t="shared" si="9"/>
        <v>0.18</v>
      </c>
      <c r="K83" s="560">
        <f t="shared" si="5"/>
        <v>1640.635</v>
      </c>
      <c r="L83" s="633">
        <f t="shared" si="10"/>
        <v>6562.54</v>
      </c>
      <c r="M83" s="750">
        <v>6562.54</v>
      </c>
      <c r="N83" s="644"/>
    </row>
    <row r="84" spans="1:16" s="110" customFormat="1" ht="18" customHeight="1">
      <c r="A84" s="1101" t="s">
        <v>279</v>
      </c>
      <c r="B84" s="1081"/>
      <c r="C84" s="1081"/>
      <c r="D84" s="1081"/>
      <c r="E84" s="1081"/>
      <c r="F84" s="1081"/>
      <c r="G84" s="1081"/>
      <c r="H84" s="1081"/>
      <c r="I84" s="1081"/>
      <c r="J84" s="1081"/>
      <c r="K84" s="1081"/>
      <c r="L84" s="1082"/>
      <c r="M84" s="133"/>
      <c r="O84" s="641"/>
      <c r="P84" s="641"/>
    </row>
    <row r="85" spans="1:16" ht="14.1" customHeight="1">
      <c r="A85" s="1168" t="s">
        <v>277</v>
      </c>
      <c r="B85" s="1169"/>
      <c r="C85" s="1170"/>
      <c r="D85" s="1018" t="s">
        <v>437</v>
      </c>
      <c r="E85" s="549">
        <v>1000</v>
      </c>
      <c r="F85" s="550">
        <v>600</v>
      </c>
      <c r="G85" s="551">
        <v>50</v>
      </c>
      <c r="H85" s="552">
        <v>4</v>
      </c>
      <c r="I85" s="553">
        <f>E85*F85*H85/1000000</f>
        <v>2.4</v>
      </c>
      <c r="J85" s="553">
        <f>E85*F85*G85*H85/1000000000</f>
        <v>0.12</v>
      </c>
      <c r="K85" s="554">
        <f>L85/1000*G85</f>
        <v>324.78550000000001</v>
      </c>
      <c r="L85" s="629">
        <f>M85*(100%-$L$6)</f>
        <v>6495.71</v>
      </c>
      <c r="M85" s="625">
        <v>6495.71</v>
      </c>
    </row>
    <row r="86" spans="1:16" ht="14.1" customHeight="1">
      <c r="A86" s="1144"/>
      <c r="B86" s="1145"/>
      <c r="C86" s="1146"/>
      <c r="D86" s="24" t="s">
        <v>278</v>
      </c>
      <c r="E86" s="555">
        <v>1000</v>
      </c>
      <c r="F86" s="556">
        <v>600</v>
      </c>
      <c r="G86" s="557">
        <v>100</v>
      </c>
      <c r="H86" s="558">
        <v>2</v>
      </c>
      <c r="I86" s="559">
        <f>E86*F86*H86/1000000</f>
        <v>1.2</v>
      </c>
      <c r="J86" s="559">
        <f>E86*F86*G86*H86/1000000000</f>
        <v>0.12</v>
      </c>
      <c r="K86" s="560">
        <f>L86/1000*G86</f>
        <v>649.57100000000003</v>
      </c>
      <c r="L86" s="633">
        <f>M86*(100%-$L$6)</f>
        <v>6495.71</v>
      </c>
      <c r="M86" s="625">
        <v>6495.71</v>
      </c>
      <c r="N86" s="644"/>
    </row>
    <row r="87" spans="1:16" s="110" customFormat="1" ht="18" customHeight="1">
      <c r="A87" s="1087" t="s">
        <v>37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9"/>
      <c r="M87" s="6"/>
      <c r="O87" s="641"/>
      <c r="P87" s="641"/>
    </row>
    <row r="88" spans="1:16" ht="14.1" customHeight="1">
      <c r="A88" s="1132" t="s">
        <v>20</v>
      </c>
      <c r="B88" s="1133"/>
      <c r="C88" s="1133"/>
      <c r="D88" s="1018" t="s">
        <v>69</v>
      </c>
      <c r="E88" s="165">
        <v>1000</v>
      </c>
      <c r="F88" s="155">
        <v>600</v>
      </c>
      <c r="G88" s="154">
        <v>50</v>
      </c>
      <c r="H88" s="28">
        <v>6</v>
      </c>
      <c r="I88" s="153">
        <f>E88*F88*H88/1000000</f>
        <v>3.6</v>
      </c>
      <c r="J88" s="153">
        <f>E88*F88*G88*H88/1000000000</f>
        <v>0.18</v>
      </c>
      <c r="K88" s="43">
        <f>L88*J88/I88</f>
        <v>266.601</v>
      </c>
      <c r="L88" s="12">
        <f>M88*(100%-$L$6)</f>
        <v>5332.02</v>
      </c>
      <c r="M88" s="749">
        <v>5332.02</v>
      </c>
      <c r="N88" s="644"/>
    </row>
    <row r="89" spans="1:16" ht="14.1" customHeight="1">
      <c r="A89" s="1135"/>
      <c r="B89" s="1136"/>
      <c r="C89" s="1136"/>
      <c r="D89" s="23"/>
      <c r="E89" s="47">
        <v>1000</v>
      </c>
      <c r="F89" s="20">
        <v>600</v>
      </c>
      <c r="G89" s="90">
        <v>60</v>
      </c>
      <c r="H89" s="32">
        <v>6</v>
      </c>
      <c r="I89" s="91">
        <f t="shared" ref="I89:I101" si="11">E89*F89*H89/1000000</f>
        <v>3.6</v>
      </c>
      <c r="J89" s="91">
        <f t="shared" ref="J89:J101" si="12">E89*F89*G89*H89/1000000000</f>
        <v>0.216</v>
      </c>
      <c r="K89" s="92">
        <f t="shared" ref="K89:K103" si="13">L89*J89/I89</f>
        <v>319.9212</v>
      </c>
      <c r="L89" s="138">
        <f t="shared" ref="L89:L103" si="14">M89*(100%-$L$6)</f>
        <v>5332.02</v>
      </c>
      <c r="M89" s="749">
        <v>5332.02</v>
      </c>
      <c r="N89" s="644"/>
    </row>
    <row r="90" spans="1:16" ht="14.1" customHeight="1">
      <c r="A90" s="1135"/>
      <c r="B90" s="1136"/>
      <c r="C90" s="1136"/>
      <c r="D90" s="1075"/>
      <c r="E90" s="47">
        <v>1000</v>
      </c>
      <c r="F90" s="20">
        <v>600</v>
      </c>
      <c r="G90" s="90">
        <v>70</v>
      </c>
      <c r="H90" s="32">
        <v>4</v>
      </c>
      <c r="I90" s="91">
        <f t="shared" si="11"/>
        <v>2.4</v>
      </c>
      <c r="J90" s="91">
        <f t="shared" si="12"/>
        <v>0.16800000000000001</v>
      </c>
      <c r="K90" s="92">
        <f t="shared" si="13"/>
        <v>373.24140000000006</v>
      </c>
      <c r="L90" s="138">
        <f t="shared" si="14"/>
        <v>5332.02</v>
      </c>
      <c r="M90" s="749">
        <v>5332.02</v>
      </c>
    </row>
    <row r="91" spans="1:16" ht="14.1" customHeight="1">
      <c r="A91" s="1135"/>
      <c r="B91" s="1136"/>
      <c r="C91" s="1136"/>
      <c r="D91" s="1075"/>
      <c r="E91" s="47">
        <v>1000</v>
      </c>
      <c r="F91" s="20">
        <v>600</v>
      </c>
      <c r="G91" s="90">
        <v>80</v>
      </c>
      <c r="H91" s="32">
        <v>4</v>
      </c>
      <c r="I91" s="91">
        <f t="shared" si="11"/>
        <v>2.4</v>
      </c>
      <c r="J91" s="91">
        <f t="shared" si="12"/>
        <v>0.192</v>
      </c>
      <c r="K91" s="92">
        <f t="shared" si="13"/>
        <v>426.56160000000006</v>
      </c>
      <c r="L91" s="138">
        <f t="shared" si="14"/>
        <v>5332.02</v>
      </c>
      <c r="M91" s="749">
        <v>5332.02</v>
      </c>
    </row>
    <row r="92" spans="1:16" ht="14.1" customHeight="1">
      <c r="A92" s="1135"/>
      <c r="B92" s="1136"/>
      <c r="C92" s="1136"/>
      <c r="D92" s="1075"/>
      <c r="E92" s="47">
        <v>1000</v>
      </c>
      <c r="F92" s="20">
        <v>600</v>
      </c>
      <c r="G92" s="90">
        <v>90</v>
      </c>
      <c r="H92" s="32">
        <v>4</v>
      </c>
      <c r="I92" s="91">
        <f t="shared" si="11"/>
        <v>2.4</v>
      </c>
      <c r="J92" s="91">
        <f t="shared" si="12"/>
        <v>0.216</v>
      </c>
      <c r="K92" s="92">
        <f t="shared" si="13"/>
        <v>479.8818</v>
      </c>
      <c r="L92" s="138">
        <f t="shared" si="14"/>
        <v>5332.02</v>
      </c>
      <c r="M92" s="749">
        <v>5332.02</v>
      </c>
    </row>
    <row r="93" spans="1:16" ht="14.1" customHeight="1">
      <c r="A93" s="1135"/>
      <c r="B93" s="1136"/>
      <c r="C93" s="1136"/>
      <c r="D93" s="1075"/>
      <c r="E93" s="47">
        <v>1000</v>
      </c>
      <c r="F93" s="20">
        <v>600</v>
      </c>
      <c r="G93" s="90">
        <v>100</v>
      </c>
      <c r="H93" s="32">
        <v>3</v>
      </c>
      <c r="I93" s="91">
        <f t="shared" si="11"/>
        <v>1.8</v>
      </c>
      <c r="J93" s="91">
        <f t="shared" si="12"/>
        <v>0.18</v>
      </c>
      <c r="K93" s="92">
        <f t="shared" si="13"/>
        <v>533.202</v>
      </c>
      <c r="L93" s="138">
        <f t="shared" si="14"/>
        <v>5332.02</v>
      </c>
      <c r="M93" s="749">
        <v>5332.02</v>
      </c>
      <c r="N93" s="644"/>
    </row>
    <row r="94" spans="1:16" ht="14.1" customHeight="1">
      <c r="A94" s="1135"/>
      <c r="B94" s="1136"/>
      <c r="C94" s="1136"/>
      <c r="D94" s="1075"/>
      <c r="E94" s="47">
        <v>1000</v>
      </c>
      <c r="F94" s="20">
        <v>600</v>
      </c>
      <c r="G94" s="90">
        <v>110</v>
      </c>
      <c r="H94" s="665">
        <v>3</v>
      </c>
      <c r="I94" s="666">
        <f t="shared" si="11"/>
        <v>1.8</v>
      </c>
      <c r="J94" s="666">
        <f t="shared" si="12"/>
        <v>0.19800000000000001</v>
      </c>
      <c r="K94" s="92">
        <f t="shared" si="13"/>
        <v>586.5222</v>
      </c>
      <c r="L94" s="138">
        <f t="shared" si="14"/>
        <v>5332.02</v>
      </c>
      <c r="M94" s="749">
        <v>5332.02</v>
      </c>
    </row>
    <row r="95" spans="1:16" ht="14.1" customHeight="1">
      <c r="A95" s="1135"/>
      <c r="B95" s="1136"/>
      <c r="C95" s="1136"/>
      <c r="D95" s="1075"/>
      <c r="E95" s="47">
        <v>1000</v>
      </c>
      <c r="F95" s="20">
        <v>600</v>
      </c>
      <c r="G95" s="90">
        <v>120</v>
      </c>
      <c r="H95" s="32">
        <v>3</v>
      </c>
      <c r="I95" s="91">
        <f t="shared" si="11"/>
        <v>1.8</v>
      </c>
      <c r="J95" s="91">
        <f t="shared" si="12"/>
        <v>0.216</v>
      </c>
      <c r="K95" s="92">
        <f t="shared" si="13"/>
        <v>639.8424</v>
      </c>
      <c r="L95" s="138">
        <f t="shared" si="14"/>
        <v>5332.02</v>
      </c>
      <c r="M95" s="749">
        <v>5332.02</v>
      </c>
    </row>
    <row r="96" spans="1:16" ht="14.1" customHeight="1">
      <c r="A96" s="1135"/>
      <c r="B96" s="1136"/>
      <c r="C96" s="1136"/>
      <c r="D96" s="1019"/>
      <c r="E96" s="47">
        <v>1000</v>
      </c>
      <c r="F96" s="20">
        <v>600</v>
      </c>
      <c r="G96" s="90">
        <v>130</v>
      </c>
      <c r="H96" s="32">
        <v>2</v>
      </c>
      <c r="I96" s="91">
        <f t="shared" si="11"/>
        <v>1.2</v>
      </c>
      <c r="J96" s="91">
        <f t="shared" si="12"/>
        <v>0.156</v>
      </c>
      <c r="K96" s="92">
        <f t="shared" si="13"/>
        <v>693.16260000000011</v>
      </c>
      <c r="L96" s="138">
        <f t="shared" si="14"/>
        <v>5332.02</v>
      </c>
      <c r="M96" s="749">
        <v>5332.02</v>
      </c>
    </row>
    <row r="97" spans="1:16" ht="14.1" customHeight="1">
      <c r="A97" s="1135"/>
      <c r="B97" s="1136"/>
      <c r="C97" s="1136"/>
      <c r="D97" s="1075"/>
      <c r="E97" s="47">
        <v>1000</v>
      </c>
      <c r="F97" s="20">
        <v>600</v>
      </c>
      <c r="G97" s="90">
        <v>140</v>
      </c>
      <c r="H97" s="32">
        <v>2</v>
      </c>
      <c r="I97" s="91">
        <f t="shared" si="11"/>
        <v>1.2</v>
      </c>
      <c r="J97" s="91">
        <f t="shared" si="12"/>
        <v>0.16800000000000001</v>
      </c>
      <c r="K97" s="92">
        <f t="shared" si="13"/>
        <v>746.48280000000011</v>
      </c>
      <c r="L97" s="138">
        <f t="shared" si="14"/>
        <v>5332.02</v>
      </c>
      <c r="M97" s="749">
        <v>5332.02</v>
      </c>
    </row>
    <row r="98" spans="1:16" ht="14.1" customHeight="1">
      <c r="A98" s="1135"/>
      <c r="B98" s="1136"/>
      <c r="C98" s="1136"/>
      <c r="D98" s="1075"/>
      <c r="E98" s="47">
        <v>1000</v>
      </c>
      <c r="F98" s="20">
        <v>600</v>
      </c>
      <c r="G98" s="90">
        <v>150</v>
      </c>
      <c r="H98" s="32">
        <v>2</v>
      </c>
      <c r="I98" s="91">
        <f t="shared" si="11"/>
        <v>1.2</v>
      </c>
      <c r="J98" s="91">
        <f t="shared" si="12"/>
        <v>0.18</v>
      </c>
      <c r="K98" s="92">
        <f t="shared" si="13"/>
        <v>799.803</v>
      </c>
      <c r="L98" s="138">
        <f t="shared" si="14"/>
        <v>5332.02</v>
      </c>
      <c r="M98" s="749">
        <v>5332.02</v>
      </c>
      <c r="N98" s="644"/>
    </row>
    <row r="99" spans="1:16" ht="14.1" customHeight="1">
      <c r="A99" s="1135"/>
      <c r="B99" s="1136"/>
      <c r="C99" s="1136"/>
      <c r="D99" s="124"/>
      <c r="E99" s="47">
        <v>1000</v>
      </c>
      <c r="F99" s="20">
        <v>600</v>
      </c>
      <c r="G99" s="150">
        <v>160</v>
      </c>
      <c r="H99" s="32">
        <v>2</v>
      </c>
      <c r="I99" s="91">
        <f t="shared" si="11"/>
        <v>1.2</v>
      </c>
      <c r="J99" s="91">
        <f t="shared" si="12"/>
        <v>0.192</v>
      </c>
      <c r="K99" s="92">
        <f t="shared" si="13"/>
        <v>853.12320000000011</v>
      </c>
      <c r="L99" s="138">
        <f t="shared" si="14"/>
        <v>5332.02</v>
      </c>
      <c r="M99" s="749">
        <v>5332.02</v>
      </c>
    </row>
    <row r="100" spans="1:16" ht="14.1" customHeight="1">
      <c r="A100" s="1135"/>
      <c r="B100" s="1136"/>
      <c r="C100" s="1136"/>
      <c r="D100" s="124"/>
      <c r="E100" s="47">
        <v>1000</v>
      </c>
      <c r="F100" s="20">
        <v>600</v>
      </c>
      <c r="G100" s="38">
        <v>170</v>
      </c>
      <c r="H100" s="32">
        <v>2</v>
      </c>
      <c r="I100" s="91">
        <f t="shared" si="11"/>
        <v>1.2</v>
      </c>
      <c r="J100" s="91">
        <f t="shared" si="12"/>
        <v>0.20399999999999999</v>
      </c>
      <c r="K100" s="92">
        <f t="shared" si="13"/>
        <v>906.4434</v>
      </c>
      <c r="L100" s="138">
        <f t="shared" si="14"/>
        <v>5332.02</v>
      </c>
      <c r="M100" s="749">
        <v>5332.02</v>
      </c>
    </row>
    <row r="101" spans="1:16" ht="14.1" customHeight="1">
      <c r="A101" s="1135"/>
      <c r="B101" s="1136"/>
      <c r="C101" s="1136"/>
      <c r="D101" s="124"/>
      <c r="E101" s="47">
        <v>1000</v>
      </c>
      <c r="F101" s="20">
        <v>600</v>
      </c>
      <c r="G101" s="90">
        <v>180</v>
      </c>
      <c r="H101" s="32">
        <v>2</v>
      </c>
      <c r="I101" s="91">
        <f t="shared" si="11"/>
        <v>1.2</v>
      </c>
      <c r="J101" s="91">
        <f t="shared" si="12"/>
        <v>0.216</v>
      </c>
      <c r="K101" s="92">
        <f t="shared" si="13"/>
        <v>959.7636</v>
      </c>
      <c r="L101" s="138">
        <f t="shared" si="14"/>
        <v>5332.02</v>
      </c>
      <c r="M101" s="749">
        <v>5332.02</v>
      </c>
    </row>
    <row r="102" spans="1:16" ht="14.1" customHeight="1">
      <c r="A102" s="1135"/>
      <c r="B102" s="1136"/>
      <c r="C102" s="1136"/>
      <c r="D102" s="23"/>
      <c r="E102" s="47">
        <v>1000</v>
      </c>
      <c r="F102" s="20">
        <v>600</v>
      </c>
      <c r="G102" s="90">
        <v>190</v>
      </c>
      <c r="H102" s="32">
        <v>2</v>
      </c>
      <c r="I102" s="91">
        <f>E102*F102*H102/1000000</f>
        <v>1.2</v>
      </c>
      <c r="J102" s="91">
        <f>E102*F102*G102*H102/1000000000</f>
        <v>0.22800000000000001</v>
      </c>
      <c r="K102" s="92">
        <f t="shared" si="13"/>
        <v>1013.0838000000002</v>
      </c>
      <c r="L102" s="138">
        <f t="shared" si="14"/>
        <v>5332.02</v>
      </c>
      <c r="M102" s="749">
        <v>5332.02</v>
      </c>
    </row>
    <row r="103" spans="1:16" ht="14.1" customHeight="1">
      <c r="A103" s="1138"/>
      <c r="B103" s="1139"/>
      <c r="C103" s="1139"/>
      <c r="D103" s="46"/>
      <c r="E103" s="48">
        <v>1000</v>
      </c>
      <c r="F103" s="40">
        <v>600</v>
      </c>
      <c r="G103" s="166">
        <v>200</v>
      </c>
      <c r="H103" s="41">
        <v>2</v>
      </c>
      <c r="I103" s="141">
        <f>E103*F103*H103/1000000</f>
        <v>1.2</v>
      </c>
      <c r="J103" s="141">
        <f>E103*F103*G103*H103/1000000000</f>
        <v>0.24</v>
      </c>
      <c r="K103" s="167">
        <f t="shared" si="13"/>
        <v>1066.404</v>
      </c>
      <c r="L103" s="142">
        <f t="shared" si="14"/>
        <v>5332.02</v>
      </c>
      <c r="M103" s="750">
        <v>5332.02</v>
      </c>
      <c r="N103" s="644"/>
    </row>
    <row r="104" spans="1:16" s="110" customFormat="1" ht="30" customHeight="1">
      <c r="A104" s="1102" t="s">
        <v>38</v>
      </c>
      <c r="B104" s="1103"/>
      <c r="C104" s="1103"/>
      <c r="D104" s="1103"/>
      <c r="E104" s="1103"/>
      <c r="F104" s="1103"/>
      <c r="G104" s="1103"/>
      <c r="H104" s="1103"/>
      <c r="I104" s="1103"/>
      <c r="J104" s="1103"/>
      <c r="K104" s="1103"/>
      <c r="L104" s="1104"/>
      <c r="M104" s="6"/>
      <c r="O104" s="641"/>
      <c r="P104" s="641"/>
    </row>
    <row r="105" spans="1:16" ht="14.1" customHeight="1">
      <c r="A105" s="1132" t="s">
        <v>46</v>
      </c>
      <c r="B105" s="1133"/>
      <c r="C105" s="1134"/>
      <c r="D105" s="1018" t="s">
        <v>58</v>
      </c>
      <c r="E105" s="134">
        <v>1200</v>
      </c>
      <c r="F105" s="26">
        <v>200</v>
      </c>
      <c r="G105" s="135">
        <v>50</v>
      </c>
      <c r="H105" s="28">
        <v>14</v>
      </c>
      <c r="I105" s="29">
        <f>E105*F105*H105/1000000</f>
        <v>3.36</v>
      </c>
      <c r="J105" s="29">
        <f>E105*F105*G105*H105/1000000000</f>
        <v>0.16800000000000001</v>
      </c>
      <c r="K105" s="12">
        <f>L105/1000*G105</f>
        <v>333.702</v>
      </c>
      <c r="L105" s="12">
        <f>M105*(100%-$L$6)</f>
        <v>6674.04</v>
      </c>
      <c r="M105" s="748">
        <v>6674.04</v>
      </c>
      <c r="N105" s="644"/>
    </row>
    <row r="106" spans="1:16" ht="14.1" customHeight="1">
      <c r="A106" s="1135"/>
      <c r="B106" s="1136"/>
      <c r="C106" s="1137"/>
      <c r="D106" s="1019"/>
      <c r="E106" s="88">
        <v>1200</v>
      </c>
      <c r="F106" s="9">
        <v>200</v>
      </c>
      <c r="G106" s="136">
        <v>60</v>
      </c>
      <c r="H106" s="10">
        <v>12</v>
      </c>
      <c r="I106" s="137">
        <f t="shared" ref="I106:I120" si="15">E106*F106*H106/1000000</f>
        <v>2.88</v>
      </c>
      <c r="J106" s="137">
        <f t="shared" ref="J106:J120" si="16">E106*F106*G106*H106/1000000000</f>
        <v>0.17280000000000001</v>
      </c>
      <c r="K106" s="138">
        <f t="shared" ref="K106:K120" si="17">L106/1000*G106</f>
        <v>400.44239999999996</v>
      </c>
      <c r="L106" s="138">
        <f t="shared" ref="L106:L136" si="18">M106*(100%-$L$6)</f>
        <v>6674.04</v>
      </c>
      <c r="M106" s="751">
        <v>6674.04</v>
      </c>
    </row>
    <row r="107" spans="1:16" ht="14.1" customHeight="1">
      <c r="A107" s="1135"/>
      <c r="B107" s="1136"/>
      <c r="C107" s="1137"/>
      <c r="D107" s="1019"/>
      <c r="E107" s="88">
        <v>1200</v>
      </c>
      <c r="F107" s="9">
        <v>200</v>
      </c>
      <c r="G107" s="136">
        <v>70</v>
      </c>
      <c r="H107" s="10">
        <v>10</v>
      </c>
      <c r="I107" s="137">
        <f t="shared" si="15"/>
        <v>2.4</v>
      </c>
      <c r="J107" s="137">
        <f t="shared" si="16"/>
        <v>0.16800000000000001</v>
      </c>
      <c r="K107" s="138">
        <f t="shared" si="17"/>
        <v>467.18279999999999</v>
      </c>
      <c r="L107" s="138">
        <f t="shared" si="18"/>
        <v>6674.04</v>
      </c>
      <c r="M107" s="751">
        <v>6674.04</v>
      </c>
    </row>
    <row r="108" spans="1:16" ht="14.1" customHeight="1">
      <c r="A108" s="1135"/>
      <c r="B108" s="1136"/>
      <c r="C108" s="1137"/>
      <c r="D108" s="1019"/>
      <c r="E108" s="88">
        <v>1200</v>
      </c>
      <c r="F108" s="9">
        <v>200</v>
      </c>
      <c r="G108" s="136">
        <v>80</v>
      </c>
      <c r="H108" s="10">
        <v>10</v>
      </c>
      <c r="I108" s="137">
        <f t="shared" si="15"/>
        <v>2.4</v>
      </c>
      <c r="J108" s="137">
        <f t="shared" si="16"/>
        <v>0.192</v>
      </c>
      <c r="K108" s="138">
        <f t="shared" si="17"/>
        <v>533.92319999999995</v>
      </c>
      <c r="L108" s="138">
        <f t="shared" si="18"/>
        <v>6674.04</v>
      </c>
      <c r="M108" s="751">
        <v>6674.04</v>
      </c>
    </row>
    <row r="109" spans="1:16" ht="14.1" customHeight="1">
      <c r="A109" s="1135"/>
      <c r="B109" s="1136"/>
      <c r="C109" s="1137"/>
      <c r="D109" s="1075"/>
      <c r="E109" s="88">
        <v>1200</v>
      </c>
      <c r="F109" s="9">
        <v>200</v>
      </c>
      <c r="G109" s="136">
        <v>90</v>
      </c>
      <c r="H109" s="10">
        <v>8</v>
      </c>
      <c r="I109" s="137">
        <f t="shared" si="15"/>
        <v>1.92</v>
      </c>
      <c r="J109" s="137">
        <f t="shared" si="16"/>
        <v>0.17280000000000001</v>
      </c>
      <c r="K109" s="138">
        <f t="shared" si="17"/>
        <v>600.66359999999997</v>
      </c>
      <c r="L109" s="138">
        <f t="shared" si="18"/>
        <v>6674.04</v>
      </c>
      <c r="M109" s="751">
        <v>6674.04</v>
      </c>
    </row>
    <row r="110" spans="1:16" ht="14.1" customHeight="1">
      <c r="A110" s="1135"/>
      <c r="B110" s="1136"/>
      <c r="C110" s="1137"/>
      <c r="D110" s="1075"/>
      <c r="E110" s="88">
        <v>1200</v>
      </c>
      <c r="F110" s="9">
        <v>200</v>
      </c>
      <c r="G110" s="136">
        <v>100</v>
      </c>
      <c r="H110" s="10">
        <v>8</v>
      </c>
      <c r="I110" s="137">
        <f t="shared" si="15"/>
        <v>1.92</v>
      </c>
      <c r="J110" s="137">
        <f t="shared" si="16"/>
        <v>0.192</v>
      </c>
      <c r="K110" s="138">
        <f t="shared" si="17"/>
        <v>667.404</v>
      </c>
      <c r="L110" s="138">
        <f t="shared" si="18"/>
        <v>6674.04</v>
      </c>
      <c r="M110" s="751">
        <v>6674.04</v>
      </c>
      <c r="N110" s="644"/>
    </row>
    <row r="111" spans="1:16" ht="14.1" customHeight="1">
      <c r="A111" s="1135"/>
      <c r="B111" s="1136"/>
      <c r="C111" s="1137"/>
      <c r="D111" s="1075"/>
      <c r="E111" s="88">
        <v>1200</v>
      </c>
      <c r="F111" s="9">
        <v>200</v>
      </c>
      <c r="G111" s="136">
        <v>110</v>
      </c>
      <c r="H111" s="10">
        <v>6</v>
      </c>
      <c r="I111" s="137">
        <f t="shared" si="15"/>
        <v>1.44</v>
      </c>
      <c r="J111" s="137">
        <f t="shared" si="16"/>
        <v>0.15840000000000001</v>
      </c>
      <c r="K111" s="138">
        <f t="shared" si="17"/>
        <v>734.14440000000002</v>
      </c>
      <c r="L111" s="138">
        <f t="shared" si="18"/>
        <v>6674.04</v>
      </c>
      <c r="M111" s="751">
        <v>6674.04</v>
      </c>
    </row>
    <row r="112" spans="1:16" ht="14.1" customHeight="1">
      <c r="A112" s="1135"/>
      <c r="B112" s="1136"/>
      <c r="C112" s="1137"/>
      <c r="D112" s="1019"/>
      <c r="E112" s="88">
        <v>1200</v>
      </c>
      <c r="F112" s="9">
        <v>200</v>
      </c>
      <c r="G112" s="136">
        <v>120</v>
      </c>
      <c r="H112" s="10">
        <v>6</v>
      </c>
      <c r="I112" s="137">
        <f t="shared" si="15"/>
        <v>1.44</v>
      </c>
      <c r="J112" s="137">
        <f t="shared" si="16"/>
        <v>0.17280000000000001</v>
      </c>
      <c r="K112" s="138">
        <f t="shared" si="17"/>
        <v>800.88479999999993</v>
      </c>
      <c r="L112" s="138">
        <f t="shared" si="18"/>
        <v>6674.04</v>
      </c>
      <c r="M112" s="751">
        <v>6674.04</v>
      </c>
    </row>
    <row r="113" spans="1:14" ht="14.1" customHeight="1">
      <c r="A113" s="1135"/>
      <c r="B113" s="1136"/>
      <c r="C113" s="1137"/>
      <c r="D113" s="1019"/>
      <c r="E113" s="88">
        <v>1200</v>
      </c>
      <c r="F113" s="9">
        <v>200</v>
      </c>
      <c r="G113" s="136">
        <v>130</v>
      </c>
      <c r="H113" s="10">
        <v>6</v>
      </c>
      <c r="I113" s="137">
        <f t="shared" si="15"/>
        <v>1.44</v>
      </c>
      <c r="J113" s="137">
        <f t="shared" si="16"/>
        <v>0.18720000000000001</v>
      </c>
      <c r="K113" s="138">
        <f t="shared" si="17"/>
        <v>867.62519999999995</v>
      </c>
      <c r="L113" s="138">
        <f t="shared" si="18"/>
        <v>6674.04</v>
      </c>
      <c r="M113" s="751">
        <v>6674.04</v>
      </c>
    </row>
    <row r="114" spans="1:14" ht="14.1" customHeight="1">
      <c r="A114" s="1135"/>
      <c r="B114" s="1136"/>
      <c r="C114" s="1137"/>
      <c r="D114" s="1019"/>
      <c r="E114" s="88">
        <v>1200</v>
      </c>
      <c r="F114" s="9">
        <v>200</v>
      </c>
      <c r="G114" s="136">
        <v>140</v>
      </c>
      <c r="H114" s="10">
        <v>4</v>
      </c>
      <c r="I114" s="137">
        <f t="shared" si="15"/>
        <v>0.96</v>
      </c>
      <c r="J114" s="137">
        <f t="shared" si="16"/>
        <v>0.13439999999999999</v>
      </c>
      <c r="K114" s="138">
        <f t="shared" si="17"/>
        <v>934.36559999999997</v>
      </c>
      <c r="L114" s="138">
        <f t="shared" si="18"/>
        <v>6674.04</v>
      </c>
      <c r="M114" s="751">
        <v>6674.04</v>
      </c>
    </row>
    <row r="115" spans="1:14" ht="14.1" customHeight="1">
      <c r="A115" s="1135"/>
      <c r="B115" s="1136"/>
      <c r="C115" s="1137"/>
      <c r="D115" s="1019"/>
      <c r="E115" s="88">
        <v>1200</v>
      </c>
      <c r="F115" s="9">
        <v>200</v>
      </c>
      <c r="G115" s="136">
        <v>150</v>
      </c>
      <c r="H115" s="10">
        <v>4</v>
      </c>
      <c r="I115" s="137">
        <f t="shared" si="15"/>
        <v>0.96</v>
      </c>
      <c r="J115" s="137">
        <f t="shared" si="16"/>
        <v>0.14399999999999999</v>
      </c>
      <c r="K115" s="138">
        <f t="shared" si="17"/>
        <v>1001.106</v>
      </c>
      <c r="L115" s="138">
        <f t="shared" si="18"/>
        <v>6674.04</v>
      </c>
      <c r="M115" s="751">
        <v>6674.04</v>
      </c>
      <c r="N115" s="644"/>
    </row>
    <row r="116" spans="1:14" ht="14.1" customHeight="1">
      <c r="A116" s="1135"/>
      <c r="B116" s="1136"/>
      <c r="C116" s="1137"/>
      <c r="D116" s="1019"/>
      <c r="E116" s="88">
        <v>1200</v>
      </c>
      <c r="F116" s="9">
        <v>200</v>
      </c>
      <c r="G116" s="136">
        <v>160</v>
      </c>
      <c r="H116" s="10">
        <v>4</v>
      </c>
      <c r="I116" s="137">
        <f t="shared" si="15"/>
        <v>0.96</v>
      </c>
      <c r="J116" s="137">
        <f t="shared" si="16"/>
        <v>0.15359999999999999</v>
      </c>
      <c r="K116" s="138">
        <f t="shared" si="17"/>
        <v>1067.8463999999999</v>
      </c>
      <c r="L116" s="138">
        <f t="shared" si="18"/>
        <v>6674.04</v>
      </c>
      <c r="M116" s="751">
        <v>6674.04</v>
      </c>
    </row>
    <row r="117" spans="1:14" ht="14.1" customHeight="1">
      <c r="A117" s="1135"/>
      <c r="B117" s="1136"/>
      <c r="C117" s="1137"/>
      <c r="D117" s="1019"/>
      <c r="E117" s="88">
        <v>1200</v>
      </c>
      <c r="F117" s="9">
        <v>200</v>
      </c>
      <c r="G117" s="136">
        <v>170</v>
      </c>
      <c r="H117" s="10">
        <v>4</v>
      </c>
      <c r="I117" s="137">
        <f t="shared" si="15"/>
        <v>0.96</v>
      </c>
      <c r="J117" s="137">
        <f t="shared" si="16"/>
        <v>0.16320000000000001</v>
      </c>
      <c r="K117" s="138">
        <f t="shared" si="17"/>
        <v>1134.5868</v>
      </c>
      <c r="L117" s="138">
        <f t="shared" si="18"/>
        <v>6674.04</v>
      </c>
      <c r="M117" s="751">
        <v>6674.04</v>
      </c>
    </row>
    <row r="118" spans="1:14" ht="14.1" customHeight="1">
      <c r="A118" s="1135"/>
      <c r="B118" s="1136"/>
      <c r="C118" s="1137"/>
      <c r="D118" s="1019"/>
      <c r="E118" s="88">
        <v>1200</v>
      </c>
      <c r="F118" s="9">
        <v>200</v>
      </c>
      <c r="G118" s="136">
        <v>180</v>
      </c>
      <c r="H118" s="10">
        <v>4</v>
      </c>
      <c r="I118" s="137">
        <f t="shared" si="15"/>
        <v>0.96</v>
      </c>
      <c r="J118" s="137">
        <f t="shared" si="16"/>
        <v>0.17280000000000001</v>
      </c>
      <c r="K118" s="138">
        <f t="shared" si="17"/>
        <v>1201.3271999999999</v>
      </c>
      <c r="L118" s="138">
        <f t="shared" si="18"/>
        <v>6674.04</v>
      </c>
      <c r="M118" s="751">
        <v>6674.04</v>
      </c>
    </row>
    <row r="119" spans="1:14" ht="14.1" customHeight="1">
      <c r="A119" s="1135"/>
      <c r="B119" s="1136"/>
      <c r="C119" s="1137"/>
      <c r="D119" s="1019"/>
      <c r="E119" s="88">
        <v>1200</v>
      </c>
      <c r="F119" s="9">
        <v>200</v>
      </c>
      <c r="G119" s="136">
        <v>190</v>
      </c>
      <c r="H119" s="32">
        <v>4</v>
      </c>
      <c r="I119" s="137">
        <f t="shared" si="15"/>
        <v>0.96</v>
      </c>
      <c r="J119" s="137">
        <f t="shared" si="16"/>
        <v>0.18240000000000001</v>
      </c>
      <c r="K119" s="138">
        <f t="shared" si="17"/>
        <v>1268.0675999999999</v>
      </c>
      <c r="L119" s="138">
        <f t="shared" si="18"/>
        <v>6674.04</v>
      </c>
      <c r="M119" s="751">
        <v>6674.04</v>
      </c>
    </row>
    <row r="120" spans="1:14" ht="14.1" customHeight="1">
      <c r="A120" s="1135"/>
      <c r="B120" s="1136"/>
      <c r="C120" s="1137"/>
      <c r="D120" s="24"/>
      <c r="E120" s="139">
        <v>1200</v>
      </c>
      <c r="F120" s="40">
        <v>200</v>
      </c>
      <c r="G120" s="140">
        <v>200</v>
      </c>
      <c r="H120" s="41">
        <v>4</v>
      </c>
      <c r="I120" s="141">
        <f t="shared" si="15"/>
        <v>0.96</v>
      </c>
      <c r="J120" s="141">
        <f t="shared" si="16"/>
        <v>0.192</v>
      </c>
      <c r="K120" s="142">
        <f t="shared" si="17"/>
        <v>1334.808</v>
      </c>
      <c r="L120" s="142">
        <f t="shared" si="18"/>
        <v>6674.04</v>
      </c>
      <c r="M120" s="752">
        <v>6674.04</v>
      </c>
      <c r="N120" s="644"/>
    </row>
    <row r="121" spans="1:14" ht="14.1" customHeight="1">
      <c r="A121" s="1135"/>
      <c r="B121" s="1136"/>
      <c r="C121" s="1137"/>
      <c r="D121" s="1018" t="s">
        <v>58</v>
      </c>
      <c r="E121" s="134">
        <v>1200</v>
      </c>
      <c r="F121" s="26">
        <v>150</v>
      </c>
      <c r="G121" s="135">
        <v>50</v>
      </c>
      <c r="H121" s="28">
        <v>12</v>
      </c>
      <c r="I121" s="29">
        <f>E121*F121*H121/1000000</f>
        <v>2.16</v>
      </c>
      <c r="J121" s="29">
        <f>E121*F121*G121*H121/1000000000</f>
        <v>0.108</v>
      </c>
      <c r="K121" s="12">
        <f>L121/1000*G121</f>
        <v>333.702</v>
      </c>
      <c r="L121" s="12">
        <f t="shared" si="18"/>
        <v>6674.04</v>
      </c>
      <c r="M121" s="748">
        <v>6674.04</v>
      </c>
      <c r="N121" s="644"/>
    </row>
    <row r="122" spans="1:14" ht="14.1" customHeight="1">
      <c r="A122" s="1135"/>
      <c r="B122" s="1136"/>
      <c r="C122" s="1137"/>
      <c r="D122" s="1019"/>
      <c r="E122" s="88">
        <v>1200</v>
      </c>
      <c r="F122" s="9">
        <v>150</v>
      </c>
      <c r="G122" s="136">
        <v>60</v>
      </c>
      <c r="H122" s="10">
        <v>10</v>
      </c>
      <c r="I122" s="137">
        <f t="shared" ref="I122:I136" si="19">E122*F122*H122/1000000</f>
        <v>1.8</v>
      </c>
      <c r="J122" s="137">
        <f t="shared" ref="J122:J136" si="20">E122*F122*G122*H122/1000000000</f>
        <v>0.108</v>
      </c>
      <c r="K122" s="138">
        <f t="shared" ref="K122:K136" si="21">L122/1000*G122</f>
        <v>400.44239999999996</v>
      </c>
      <c r="L122" s="138">
        <f t="shared" si="18"/>
        <v>6674.04</v>
      </c>
      <c r="M122" s="749">
        <v>6674.04</v>
      </c>
    </row>
    <row r="123" spans="1:14" ht="14.1" customHeight="1">
      <c r="A123" s="1135"/>
      <c r="B123" s="1136"/>
      <c r="C123" s="1137"/>
      <c r="D123" s="1019"/>
      <c r="E123" s="88">
        <v>1200</v>
      </c>
      <c r="F123" s="9">
        <v>150</v>
      </c>
      <c r="G123" s="136">
        <v>70</v>
      </c>
      <c r="H123" s="10">
        <v>8</v>
      </c>
      <c r="I123" s="137">
        <f t="shared" si="19"/>
        <v>1.44</v>
      </c>
      <c r="J123" s="137">
        <f t="shared" si="20"/>
        <v>0.1008</v>
      </c>
      <c r="K123" s="138">
        <f>L123/1000*G123</f>
        <v>467.18279999999999</v>
      </c>
      <c r="L123" s="138">
        <f t="shared" si="18"/>
        <v>6674.04</v>
      </c>
      <c r="M123" s="749">
        <v>6674.04</v>
      </c>
    </row>
    <row r="124" spans="1:14" ht="14.1" customHeight="1">
      <c r="A124" s="1135"/>
      <c r="B124" s="1136"/>
      <c r="C124" s="1137"/>
      <c r="D124" s="1019"/>
      <c r="E124" s="88">
        <v>1200</v>
      </c>
      <c r="F124" s="9">
        <v>150</v>
      </c>
      <c r="G124" s="136">
        <v>80</v>
      </c>
      <c r="H124" s="10">
        <v>6</v>
      </c>
      <c r="I124" s="137">
        <f t="shared" si="19"/>
        <v>1.08</v>
      </c>
      <c r="J124" s="137">
        <f t="shared" si="20"/>
        <v>8.6400000000000005E-2</v>
      </c>
      <c r="K124" s="138">
        <f t="shared" si="21"/>
        <v>533.92319999999995</v>
      </c>
      <c r="L124" s="138">
        <f t="shared" si="18"/>
        <v>6674.04</v>
      </c>
      <c r="M124" s="749">
        <v>6674.04</v>
      </c>
    </row>
    <row r="125" spans="1:14" ht="14.1" customHeight="1">
      <c r="A125" s="1135"/>
      <c r="B125" s="1136"/>
      <c r="C125" s="1137"/>
      <c r="D125" s="1075"/>
      <c r="E125" s="88">
        <v>1200</v>
      </c>
      <c r="F125" s="9">
        <v>150</v>
      </c>
      <c r="G125" s="136">
        <v>90</v>
      </c>
      <c r="H125" s="10">
        <v>6</v>
      </c>
      <c r="I125" s="137">
        <f t="shared" si="19"/>
        <v>1.08</v>
      </c>
      <c r="J125" s="137">
        <f t="shared" si="20"/>
        <v>9.7199999999999995E-2</v>
      </c>
      <c r="K125" s="138">
        <f t="shared" si="21"/>
        <v>600.66359999999997</v>
      </c>
      <c r="L125" s="138">
        <f t="shared" si="18"/>
        <v>6674.04</v>
      </c>
      <c r="M125" s="749">
        <v>6674.04</v>
      </c>
    </row>
    <row r="126" spans="1:14" ht="14.1" customHeight="1">
      <c r="A126" s="1135"/>
      <c r="B126" s="1136"/>
      <c r="C126" s="1137"/>
      <c r="D126" s="1075"/>
      <c r="E126" s="88">
        <v>1200</v>
      </c>
      <c r="F126" s="9">
        <v>150</v>
      </c>
      <c r="G126" s="136">
        <v>100</v>
      </c>
      <c r="H126" s="10">
        <v>6</v>
      </c>
      <c r="I126" s="137">
        <f t="shared" si="19"/>
        <v>1.08</v>
      </c>
      <c r="J126" s="137">
        <f t="shared" si="20"/>
        <v>0.108</v>
      </c>
      <c r="K126" s="138">
        <f t="shared" si="21"/>
        <v>667.404</v>
      </c>
      <c r="L126" s="138">
        <f t="shared" si="18"/>
        <v>6674.04</v>
      </c>
      <c r="M126" s="749">
        <v>6674.04</v>
      </c>
    </row>
    <row r="127" spans="1:14" ht="14.1" customHeight="1">
      <c r="A127" s="1135"/>
      <c r="B127" s="1136"/>
      <c r="C127" s="1137"/>
      <c r="D127" s="1075"/>
      <c r="E127" s="88">
        <v>1200</v>
      </c>
      <c r="F127" s="9">
        <v>150</v>
      </c>
      <c r="G127" s="136">
        <v>110</v>
      </c>
      <c r="H127" s="10">
        <v>4</v>
      </c>
      <c r="I127" s="137">
        <f t="shared" si="19"/>
        <v>0.72</v>
      </c>
      <c r="J127" s="137">
        <f t="shared" si="20"/>
        <v>7.9200000000000007E-2</v>
      </c>
      <c r="K127" s="138">
        <f t="shared" si="21"/>
        <v>734.14440000000002</v>
      </c>
      <c r="L127" s="138">
        <f t="shared" si="18"/>
        <v>6674.04</v>
      </c>
      <c r="M127" s="749">
        <v>6674.04</v>
      </c>
    </row>
    <row r="128" spans="1:14" ht="14.1" customHeight="1">
      <c r="A128" s="1135"/>
      <c r="B128" s="1136"/>
      <c r="C128" s="1137"/>
      <c r="D128" s="1019"/>
      <c r="E128" s="88">
        <v>1200</v>
      </c>
      <c r="F128" s="9">
        <v>150</v>
      </c>
      <c r="G128" s="136">
        <v>120</v>
      </c>
      <c r="H128" s="10">
        <v>4</v>
      </c>
      <c r="I128" s="137">
        <f t="shared" si="19"/>
        <v>0.72</v>
      </c>
      <c r="J128" s="137">
        <f t="shared" si="20"/>
        <v>8.6400000000000005E-2</v>
      </c>
      <c r="K128" s="138">
        <f t="shared" si="21"/>
        <v>800.88479999999993</v>
      </c>
      <c r="L128" s="138">
        <f t="shared" si="18"/>
        <v>6674.04</v>
      </c>
      <c r="M128" s="749">
        <v>6674.04</v>
      </c>
    </row>
    <row r="129" spans="1:16" ht="14.1" customHeight="1">
      <c r="A129" s="1135"/>
      <c r="B129" s="1136"/>
      <c r="C129" s="1137"/>
      <c r="D129" s="1019"/>
      <c r="E129" s="88">
        <v>1200</v>
      </c>
      <c r="F129" s="9">
        <v>150</v>
      </c>
      <c r="G129" s="136">
        <v>130</v>
      </c>
      <c r="H129" s="10">
        <v>4</v>
      </c>
      <c r="I129" s="137">
        <f t="shared" si="19"/>
        <v>0.72</v>
      </c>
      <c r="J129" s="137">
        <f t="shared" si="20"/>
        <v>9.3600000000000003E-2</v>
      </c>
      <c r="K129" s="138">
        <f t="shared" si="21"/>
        <v>867.62519999999995</v>
      </c>
      <c r="L129" s="138">
        <f>M129*(100%-$L$6)</f>
        <v>6674.04</v>
      </c>
      <c r="M129" s="749">
        <v>6674.04</v>
      </c>
    </row>
    <row r="130" spans="1:16" ht="14.1" customHeight="1">
      <c r="A130" s="1135"/>
      <c r="B130" s="1136"/>
      <c r="C130" s="1137"/>
      <c r="D130" s="1019"/>
      <c r="E130" s="88">
        <v>1200</v>
      </c>
      <c r="F130" s="9">
        <v>150</v>
      </c>
      <c r="G130" s="136">
        <v>140</v>
      </c>
      <c r="H130" s="10">
        <v>4</v>
      </c>
      <c r="I130" s="137">
        <f t="shared" si="19"/>
        <v>0.72</v>
      </c>
      <c r="J130" s="137">
        <f t="shared" si="20"/>
        <v>0.1008</v>
      </c>
      <c r="K130" s="138">
        <f t="shared" si="21"/>
        <v>934.36559999999997</v>
      </c>
      <c r="L130" s="138">
        <f t="shared" si="18"/>
        <v>6674.04</v>
      </c>
      <c r="M130" s="749">
        <v>6674.04</v>
      </c>
    </row>
    <row r="131" spans="1:16" ht="14.1" customHeight="1">
      <c r="A131" s="1135"/>
      <c r="B131" s="1136"/>
      <c r="C131" s="1137"/>
      <c r="D131" s="1019"/>
      <c r="E131" s="88">
        <v>1200</v>
      </c>
      <c r="F131" s="9">
        <v>150</v>
      </c>
      <c r="G131" s="136">
        <v>150</v>
      </c>
      <c r="H131" s="10">
        <v>4</v>
      </c>
      <c r="I131" s="137">
        <f t="shared" si="19"/>
        <v>0.72</v>
      </c>
      <c r="J131" s="137">
        <f t="shared" si="20"/>
        <v>0.108</v>
      </c>
      <c r="K131" s="138">
        <f t="shared" si="21"/>
        <v>1001.106</v>
      </c>
      <c r="L131" s="138">
        <f t="shared" si="18"/>
        <v>6674.04</v>
      </c>
      <c r="M131" s="749">
        <v>6674.04</v>
      </c>
    </row>
    <row r="132" spans="1:16" ht="14.1" customHeight="1">
      <c r="A132" s="1135"/>
      <c r="B132" s="1136"/>
      <c r="C132" s="1137"/>
      <c r="D132" s="1019"/>
      <c r="E132" s="88">
        <v>1200</v>
      </c>
      <c r="F132" s="9">
        <v>150</v>
      </c>
      <c r="G132" s="136">
        <v>160</v>
      </c>
      <c r="H132" s="10">
        <v>4</v>
      </c>
      <c r="I132" s="137">
        <f t="shared" si="19"/>
        <v>0.72</v>
      </c>
      <c r="J132" s="137">
        <f t="shared" si="20"/>
        <v>0.1152</v>
      </c>
      <c r="K132" s="138">
        <f t="shared" si="21"/>
        <v>1067.8463999999999</v>
      </c>
      <c r="L132" s="138">
        <f t="shared" si="18"/>
        <v>6674.04</v>
      </c>
      <c r="M132" s="749">
        <v>6674.04</v>
      </c>
    </row>
    <row r="133" spans="1:16" ht="14.1" customHeight="1">
      <c r="A133" s="1135"/>
      <c r="B133" s="1136"/>
      <c r="C133" s="1137"/>
      <c r="D133" s="1019"/>
      <c r="E133" s="88">
        <v>1200</v>
      </c>
      <c r="F133" s="9">
        <v>150</v>
      </c>
      <c r="G133" s="136">
        <v>170</v>
      </c>
      <c r="H133" s="10">
        <v>4</v>
      </c>
      <c r="I133" s="137">
        <f t="shared" si="19"/>
        <v>0.72</v>
      </c>
      <c r="J133" s="137">
        <f t="shared" si="20"/>
        <v>0.12239999999999999</v>
      </c>
      <c r="K133" s="138">
        <f t="shared" si="21"/>
        <v>1134.5868</v>
      </c>
      <c r="L133" s="138">
        <f t="shared" si="18"/>
        <v>6674.04</v>
      </c>
      <c r="M133" s="749">
        <v>6674.04</v>
      </c>
    </row>
    <row r="134" spans="1:16" ht="14.1" customHeight="1">
      <c r="A134" s="1135"/>
      <c r="B134" s="1136"/>
      <c r="C134" s="1137"/>
      <c r="D134" s="1019"/>
      <c r="E134" s="88">
        <v>1200</v>
      </c>
      <c r="F134" s="9">
        <v>150</v>
      </c>
      <c r="G134" s="136">
        <v>180</v>
      </c>
      <c r="H134" s="10">
        <v>4</v>
      </c>
      <c r="I134" s="137">
        <f t="shared" si="19"/>
        <v>0.72</v>
      </c>
      <c r="J134" s="137">
        <f t="shared" si="20"/>
        <v>0.12959999999999999</v>
      </c>
      <c r="K134" s="138">
        <f t="shared" si="21"/>
        <v>1201.3271999999999</v>
      </c>
      <c r="L134" s="138">
        <f t="shared" si="18"/>
        <v>6674.04</v>
      </c>
      <c r="M134" s="749">
        <v>6674.04</v>
      </c>
    </row>
    <row r="135" spans="1:16" ht="14.1" customHeight="1">
      <c r="A135" s="1135"/>
      <c r="B135" s="1136"/>
      <c r="C135" s="1137"/>
      <c r="D135" s="1019"/>
      <c r="E135" s="88">
        <v>1200</v>
      </c>
      <c r="F135" s="9">
        <v>150</v>
      </c>
      <c r="G135" s="136">
        <v>190</v>
      </c>
      <c r="H135" s="32">
        <v>4</v>
      </c>
      <c r="I135" s="137">
        <f t="shared" si="19"/>
        <v>0.72</v>
      </c>
      <c r="J135" s="137">
        <f t="shared" si="20"/>
        <v>0.1368</v>
      </c>
      <c r="K135" s="138">
        <f t="shared" si="21"/>
        <v>1268.0675999999999</v>
      </c>
      <c r="L135" s="138">
        <f t="shared" si="18"/>
        <v>6674.04</v>
      </c>
      <c r="M135" s="751">
        <v>6674.04</v>
      </c>
    </row>
    <row r="136" spans="1:16" ht="14.1" customHeight="1">
      <c r="A136" s="1138"/>
      <c r="B136" s="1139"/>
      <c r="C136" s="1140"/>
      <c r="D136" s="24"/>
      <c r="E136" s="139">
        <v>1200</v>
      </c>
      <c r="F136" s="40">
        <v>150</v>
      </c>
      <c r="G136" s="140">
        <v>200</v>
      </c>
      <c r="H136" s="41">
        <v>4</v>
      </c>
      <c r="I136" s="141">
        <f t="shared" si="19"/>
        <v>0.72</v>
      </c>
      <c r="J136" s="141">
        <f t="shared" si="20"/>
        <v>0.14399999999999999</v>
      </c>
      <c r="K136" s="142">
        <f t="shared" si="21"/>
        <v>1334.808</v>
      </c>
      <c r="L136" s="142">
        <f t="shared" si="18"/>
        <v>6674.04</v>
      </c>
      <c r="M136" s="752">
        <v>6674.04</v>
      </c>
      <c r="N136" s="644"/>
    </row>
    <row r="137" spans="1:16" ht="12.75" customHeight="1">
      <c r="K137" s="17"/>
      <c r="L137" s="17"/>
      <c r="M137" s="17"/>
    </row>
    <row r="138" spans="1:16" ht="12.75" customHeight="1">
      <c r="A138" s="118" t="s">
        <v>18</v>
      </c>
      <c r="B138" s="118"/>
      <c r="C138" s="118"/>
      <c r="D138" s="118"/>
      <c r="E138" s="118"/>
      <c r="F138" s="118"/>
      <c r="G138" s="118"/>
      <c r="H138" s="118"/>
      <c r="I138" s="119"/>
      <c r="J138" s="119"/>
      <c r="K138" s="143" t="s">
        <v>19</v>
      </c>
      <c r="L138" s="143"/>
      <c r="M138" s="143"/>
    </row>
    <row r="139" spans="1:16" ht="12.75" customHeight="1">
      <c r="A139" s="1095" t="s">
        <v>29</v>
      </c>
      <c r="B139" s="1173"/>
      <c r="C139" s="1173"/>
      <c r="D139" s="1173"/>
      <c r="E139" s="1173"/>
      <c r="F139" s="1173"/>
      <c r="G139" s="1173"/>
      <c r="H139" s="1173"/>
      <c r="I139" s="1173"/>
      <c r="J139" s="1173"/>
      <c r="K139" s="144" t="str">
        <f>'[4]GBI 1'!K128</f>
        <v>105064 Москва</v>
      </c>
      <c r="L139" s="144"/>
      <c r="M139" s="144"/>
    </row>
    <row r="140" spans="1:16" s="147" customFormat="1" ht="12.75" customHeight="1">
      <c r="A140" s="1096" t="s">
        <v>25</v>
      </c>
      <c r="B140" s="1096"/>
      <c r="C140" s="1096"/>
      <c r="D140" s="1096"/>
      <c r="E140" s="1096"/>
      <c r="F140" s="1096"/>
      <c r="G140" s="1096"/>
      <c r="H140" s="1096"/>
      <c r="I140" s="1096"/>
      <c r="J140" s="1096"/>
      <c r="K140" s="1174" t="str">
        <f>'[4]GBI 1'!K129:L129</f>
        <v>ул. Земляной вал, д.9</v>
      </c>
      <c r="L140" s="1174"/>
      <c r="M140" s="145"/>
      <c r="O140" s="641"/>
      <c r="P140" s="641"/>
    </row>
    <row r="141" spans="1:16" s="147" customFormat="1" ht="12.75" customHeight="1">
      <c r="A141" s="1108" t="s">
        <v>26</v>
      </c>
      <c r="B141" s="1108"/>
      <c r="C141" s="1108"/>
      <c r="D141" s="1108"/>
      <c r="E141" s="1108"/>
      <c r="F141" s="1108"/>
      <c r="G141" s="1108"/>
      <c r="H141" s="1108"/>
      <c r="I141" s="1108"/>
      <c r="J141" s="1108"/>
      <c r="K141" s="148" t="str">
        <f>'[4]GBI 1'!K130</f>
        <v>тел.    +7 495 995 77 55</v>
      </c>
      <c r="L141" s="149"/>
      <c r="M141" s="149"/>
      <c r="O141" s="641"/>
      <c r="P141" s="641"/>
    </row>
    <row r="142" spans="1:16" ht="12.75" customHeight="1">
      <c r="A142" s="1108"/>
      <c r="B142" s="1108"/>
      <c r="C142" s="1108"/>
      <c r="D142" s="1108"/>
      <c r="E142" s="1108"/>
      <c r="F142" s="1108"/>
      <c r="G142" s="1108"/>
      <c r="H142" s="1108"/>
      <c r="I142" s="1108"/>
      <c r="J142" s="1108"/>
      <c r="K142" s="148" t="str">
        <f>'[4]GBI 1'!K131</f>
        <v>факс   +7 495 995 77 75</v>
      </c>
      <c r="L142" s="149"/>
      <c r="M142" s="149"/>
    </row>
  </sheetData>
  <mergeCells count="43">
    <mergeCell ref="D58:D60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84:L84"/>
    <mergeCell ref="A26:C46"/>
    <mergeCell ref="D28:D29"/>
    <mergeCell ref="D31:D33"/>
    <mergeCell ref="D47:D50"/>
    <mergeCell ref="A65:C83"/>
    <mergeCell ref="D65:D68"/>
    <mergeCell ref="D70:D71"/>
    <mergeCell ref="D72:D74"/>
    <mergeCell ref="D75:D77"/>
    <mergeCell ref="A10:C25"/>
    <mergeCell ref="D15:D17"/>
    <mergeCell ref="D12:D13"/>
    <mergeCell ref="A47:C64"/>
    <mergeCell ref="D55:D56"/>
    <mergeCell ref="A85:C86"/>
    <mergeCell ref="A87:L87"/>
    <mergeCell ref="A88:C103"/>
    <mergeCell ref="D90:D92"/>
    <mergeCell ref="D93:D95"/>
    <mergeCell ref="D97:D98"/>
    <mergeCell ref="A141:J141"/>
    <mergeCell ref="A142:J142"/>
    <mergeCell ref="A104:L104"/>
    <mergeCell ref="A105:C136"/>
    <mergeCell ref="D109:D111"/>
    <mergeCell ref="D125:D127"/>
    <mergeCell ref="A139:J139"/>
    <mergeCell ref="A140:J140"/>
    <mergeCell ref="K140:L140"/>
  </mergeCells>
  <printOptions horizontalCentered="1"/>
  <pageMargins left="0.78740157480314998" right="0.78740157480314998" top="0.66929133858267698" bottom="0.62992125984252001" header="0.511811023622047" footer="0.511811023622047"/>
  <pageSetup paperSize="9" scale="3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36"/>
  <sheetViews>
    <sheetView showGridLines="0" view="pageBreakPreview" zoomScale="80" zoomScaleNormal="85" zoomScaleSheetLayoutView="80" workbookViewId="0">
      <pane ySplit="8" topLeftCell="A9" activePane="bottomLeft" state="frozen"/>
      <selection activeCell="Z19" sqref="Z19"/>
      <selection pane="bottomLeft" sqref="A1:L1"/>
    </sheetView>
  </sheetViews>
  <sheetFormatPr defaultRowHeight="12.75"/>
  <cols>
    <col min="1" max="1" width="7.7109375" style="117" customWidth="1"/>
    <col min="2" max="3" width="7.7109375" style="641" customWidth="1"/>
    <col min="4" max="4" width="39.7109375" style="641" customWidth="1"/>
    <col min="5" max="7" width="8.7109375" style="641" customWidth="1"/>
    <col min="8" max="10" width="10.28515625" style="641" customWidth="1"/>
    <col min="11" max="11" width="10.7109375" style="17" customWidth="1"/>
    <col min="12" max="12" width="12.140625" style="17" customWidth="1"/>
    <col min="13" max="13" width="9.140625" style="19" hidden="1" customWidth="1"/>
    <col min="14" max="16384" width="9.140625" style="19"/>
  </cols>
  <sheetData>
    <row r="1" spans="1:18" ht="15" customHeight="1">
      <c r="A1" s="1109" t="s">
        <v>96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</row>
    <row r="2" spans="1:18" ht="15" customHeight="1">
      <c r="A2" s="1109" t="s">
        <v>0</v>
      </c>
      <c r="B2" s="1109"/>
      <c r="C2" s="1109"/>
      <c r="D2" s="1109"/>
      <c r="E2" s="1109"/>
      <c r="F2" s="1109"/>
      <c r="G2" s="1109"/>
      <c r="H2" s="1109"/>
      <c r="I2" s="1109"/>
      <c r="J2" s="1109"/>
      <c r="K2" s="1109"/>
      <c r="L2" s="1109"/>
    </row>
    <row r="3" spans="1:18" ht="15" customHeight="1">
      <c r="A3" s="1110" t="s">
        <v>21</v>
      </c>
      <c r="B3" s="1110"/>
      <c r="C3" s="1110"/>
      <c r="D3" s="1110"/>
      <c r="E3" s="1110"/>
      <c r="F3" s="1110"/>
      <c r="G3" s="1110"/>
      <c r="H3" s="1110"/>
      <c r="I3" s="1110"/>
      <c r="J3" s="1110"/>
      <c r="K3" s="1110"/>
      <c r="L3" s="1110"/>
    </row>
    <row r="4" spans="1:18" ht="15" customHeight="1">
      <c r="A4" s="1063" t="str">
        <f>'GBI 1'!A4</f>
        <v xml:space="preserve"> от 06 марта 2017</v>
      </c>
      <c r="B4" s="1063"/>
      <c r="C4" s="1063"/>
      <c r="D4" s="1063"/>
      <c r="E4" s="1063"/>
      <c r="F4" s="1063"/>
      <c r="G4" s="1063"/>
      <c r="H4" s="1063"/>
      <c r="I4" s="1063"/>
      <c r="J4" s="1063"/>
      <c r="K4" s="1063"/>
      <c r="L4" s="1063"/>
    </row>
    <row r="5" spans="1:18" ht="15" customHeight="1">
      <c r="A5" s="706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</row>
    <row r="6" spans="1:18" ht="15" customHeight="1">
      <c r="A6" s="706"/>
      <c r="B6" s="705"/>
      <c r="C6" s="705"/>
      <c r="D6" s="705"/>
      <c r="E6" s="705"/>
      <c r="F6" s="705"/>
      <c r="G6" s="705"/>
      <c r="H6" s="705"/>
      <c r="I6" s="705"/>
      <c r="J6" s="705"/>
      <c r="K6" s="156" t="s">
        <v>76</v>
      </c>
      <c r="L6" s="157">
        <v>0</v>
      </c>
      <c r="M6" s="151"/>
    </row>
    <row r="7" spans="1:18" s="110" customFormat="1" ht="14.1" customHeight="1">
      <c r="A7" s="1101" t="s">
        <v>2</v>
      </c>
      <c r="B7" s="1081"/>
      <c r="C7" s="1082"/>
      <c r="D7" s="1105" t="s">
        <v>3</v>
      </c>
      <c r="E7" s="1079" t="s">
        <v>4</v>
      </c>
      <c r="F7" s="1080"/>
      <c r="G7" s="1107"/>
      <c r="H7" s="1099" t="s">
        <v>5</v>
      </c>
      <c r="I7" s="1099" t="s">
        <v>6</v>
      </c>
      <c r="J7" s="1099" t="s">
        <v>7</v>
      </c>
      <c r="K7" s="1111" t="s">
        <v>51</v>
      </c>
      <c r="L7" s="1112"/>
      <c r="M7" s="109"/>
    </row>
    <row r="8" spans="1:18" s="110" customFormat="1" ht="14.1" customHeight="1">
      <c r="A8" s="1102"/>
      <c r="B8" s="1103"/>
      <c r="C8" s="1104"/>
      <c r="D8" s="1106"/>
      <c r="E8" s="111" t="s">
        <v>8</v>
      </c>
      <c r="F8" s="112" t="s">
        <v>9</v>
      </c>
      <c r="G8" s="113" t="s">
        <v>10</v>
      </c>
      <c r="H8" s="1100"/>
      <c r="I8" s="1100"/>
      <c r="J8" s="1100"/>
      <c r="K8" s="114" t="s">
        <v>11</v>
      </c>
      <c r="L8" s="115" t="s">
        <v>12</v>
      </c>
      <c r="M8" s="109"/>
    </row>
    <row r="9" spans="1:18" s="110" customFormat="1" ht="18" customHeight="1">
      <c r="A9" s="1079" t="s">
        <v>39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107"/>
      <c r="M9" s="109"/>
    </row>
    <row r="10" spans="1:18" ht="14.1" customHeight="1">
      <c r="A10" s="1053" t="s">
        <v>105</v>
      </c>
      <c r="B10" s="1054"/>
      <c r="C10" s="1055"/>
      <c r="D10" s="1074" t="s">
        <v>62</v>
      </c>
      <c r="E10" s="134">
        <v>1000</v>
      </c>
      <c r="F10" s="26">
        <v>600</v>
      </c>
      <c r="G10" s="27">
        <v>50</v>
      </c>
      <c r="H10" s="28">
        <v>6</v>
      </c>
      <c r="I10" s="29">
        <f>E10*F10*H10/1000000</f>
        <v>3.6</v>
      </c>
      <c r="J10" s="29">
        <f>E10*F10*G10*H10/1000000000</f>
        <v>0.18</v>
      </c>
      <c r="K10" s="12">
        <f t="shared" ref="K10:K23" si="0">L10*J10/I10</f>
        <v>247.05749999999998</v>
      </c>
      <c r="L10" s="629">
        <f>M10*(100%-$L$6)</f>
        <v>4941.1499999999996</v>
      </c>
      <c r="M10" s="748">
        <v>4941.1499999999996</v>
      </c>
      <c r="N10" s="644"/>
    </row>
    <row r="11" spans="1:18" ht="14.1" customHeight="1">
      <c r="A11" s="1069"/>
      <c r="B11" s="1084"/>
      <c r="C11" s="1090"/>
      <c r="D11" s="1075"/>
      <c r="E11" s="88">
        <v>1000</v>
      </c>
      <c r="F11" s="9">
        <v>600</v>
      </c>
      <c r="G11" s="150">
        <v>60</v>
      </c>
      <c r="H11" s="32">
        <v>6</v>
      </c>
      <c r="I11" s="137">
        <f>E11*F11*H11/1000000</f>
        <v>3.6</v>
      </c>
      <c r="J11" s="137">
        <f>E11*F11*G11*H11/1000000000</f>
        <v>0.216</v>
      </c>
      <c r="K11" s="92">
        <f t="shared" si="0"/>
        <v>296.46899999999999</v>
      </c>
      <c r="L11" s="630">
        <f t="shared" ref="L11:L26" si="1">M11*(100%-$L$6)</f>
        <v>4941.1499999999996</v>
      </c>
      <c r="M11" s="751">
        <v>4941.1499999999996</v>
      </c>
    </row>
    <row r="12" spans="1:18" ht="14.1" customHeight="1">
      <c r="A12" s="1069"/>
      <c r="B12" s="1084"/>
      <c r="C12" s="1090"/>
      <c r="D12" s="121"/>
      <c r="E12" s="88">
        <v>1000</v>
      </c>
      <c r="F12" s="9">
        <v>600</v>
      </c>
      <c r="G12" s="150">
        <v>70</v>
      </c>
      <c r="H12" s="32">
        <v>4</v>
      </c>
      <c r="I12" s="137">
        <f>E12*F12*H12/1000000</f>
        <v>2.4</v>
      </c>
      <c r="J12" s="137">
        <f>E12*F12*G12*H12/1000000000</f>
        <v>0.16800000000000001</v>
      </c>
      <c r="K12" s="92">
        <f t="shared" si="0"/>
        <v>345.88050000000004</v>
      </c>
      <c r="L12" s="630">
        <f t="shared" si="1"/>
        <v>4941.1499999999996</v>
      </c>
      <c r="M12" s="751">
        <v>4941.1499999999996</v>
      </c>
    </row>
    <row r="13" spans="1:18" ht="14.1" customHeight="1">
      <c r="A13" s="1069"/>
      <c r="B13" s="1084"/>
      <c r="C13" s="1090"/>
      <c r="D13" s="121"/>
      <c r="E13" s="88">
        <v>1000</v>
      </c>
      <c r="F13" s="9">
        <v>600</v>
      </c>
      <c r="G13" s="150">
        <v>80</v>
      </c>
      <c r="H13" s="32">
        <v>4</v>
      </c>
      <c r="I13" s="137">
        <f>E13*F13*H13/1000000</f>
        <v>2.4</v>
      </c>
      <c r="J13" s="137">
        <f>E13*F13*G13*H13/1000000000</f>
        <v>0.192</v>
      </c>
      <c r="K13" s="92">
        <f t="shared" si="0"/>
        <v>395.29199999999997</v>
      </c>
      <c r="L13" s="630">
        <f t="shared" si="1"/>
        <v>4941.1499999999996</v>
      </c>
      <c r="M13" s="751">
        <v>4941.1499999999996</v>
      </c>
    </row>
    <row r="14" spans="1:18" ht="14.1" customHeight="1">
      <c r="A14" s="1069"/>
      <c r="B14" s="1084"/>
      <c r="C14" s="1090"/>
      <c r="D14" s="121"/>
      <c r="E14" s="88">
        <v>1000</v>
      </c>
      <c r="F14" s="9">
        <v>600</v>
      </c>
      <c r="G14" s="150">
        <v>90</v>
      </c>
      <c r="H14" s="32">
        <v>4</v>
      </c>
      <c r="I14" s="137">
        <f t="shared" ref="I14:I23" si="2">E14*F14*H14/1000000</f>
        <v>2.4</v>
      </c>
      <c r="J14" s="137">
        <f t="shared" ref="J14:J23" si="3">E14*F14*G14*H14/1000000000</f>
        <v>0.216</v>
      </c>
      <c r="K14" s="92">
        <f t="shared" si="0"/>
        <v>444.70349999999996</v>
      </c>
      <c r="L14" s="630">
        <f t="shared" si="1"/>
        <v>4941.1499999999996</v>
      </c>
      <c r="M14" s="751">
        <v>4941.1499999999996</v>
      </c>
    </row>
    <row r="15" spans="1:18" ht="14.1" customHeight="1">
      <c r="A15" s="1069"/>
      <c r="B15" s="1084"/>
      <c r="C15" s="1090"/>
      <c r="D15" s="121"/>
      <c r="E15" s="88">
        <v>1000</v>
      </c>
      <c r="F15" s="9">
        <v>600</v>
      </c>
      <c r="G15" s="150">
        <v>100</v>
      </c>
      <c r="H15" s="32">
        <v>3</v>
      </c>
      <c r="I15" s="137">
        <f t="shared" si="2"/>
        <v>1.8</v>
      </c>
      <c r="J15" s="137">
        <f t="shared" si="3"/>
        <v>0.18</v>
      </c>
      <c r="K15" s="92">
        <f t="shared" si="0"/>
        <v>494.11499999999995</v>
      </c>
      <c r="L15" s="630">
        <f t="shared" si="1"/>
        <v>4941.1499999999996</v>
      </c>
      <c r="M15" s="751">
        <v>4941.1499999999996</v>
      </c>
      <c r="N15" s="644"/>
      <c r="O15" s="1002"/>
      <c r="P15" s="1002"/>
      <c r="Q15" s="1002"/>
      <c r="R15" s="1002"/>
    </row>
    <row r="16" spans="1:18" ht="14.1" customHeight="1">
      <c r="A16" s="1069"/>
      <c r="B16" s="1084"/>
      <c r="C16" s="1090"/>
      <c r="D16" s="121"/>
      <c r="E16" s="88">
        <v>1000</v>
      </c>
      <c r="F16" s="9">
        <v>600</v>
      </c>
      <c r="G16" s="150">
        <v>110</v>
      </c>
      <c r="H16" s="32">
        <v>3</v>
      </c>
      <c r="I16" s="137">
        <f t="shared" si="2"/>
        <v>1.8</v>
      </c>
      <c r="J16" s="137">
        <f t="shared" si="3"/>
        <v>0.19800000000000001</v>
      </c>
      <c r="K16" s="92">
        <f t="shared" si="0"/>
        <v>543.52649999999994</v>
      </c>
      <c r="L16" s="630">
        <f t="shared" si="1"/>
        <v>4941.1499999999996</v>
      </c>
      <c r="M16" s="751">
        <v>4941.1499999999996</v>
      </c>
      <c r="O16" s="1002"/>
      <c r="P16" s="1002"/>
      <c r="Q16" s="1002"/>
      <c r="R16" s="1002"/>
    </row>
    <row r="17" spans="1:21" ht="14.1" customHeight="1">
      <c r="A17" s="1069"/>
      <c r="B17" s="1084"/>
      <c r="C17" s="1090"/>
      <c r="D17" s="121"/>
      <c r="E17" s="88">
        <v>1000</v>
      </c>
      <c r="F17" s="9">
        <v>600</v>
      </c>
      <c r="G17" s="150">
        <v>120</v>
      </c>
      <c r="H17" s="32">
        <v>3</v>
      </c>
      <c r="I17" s="137">
        <f t="shared" si="2"/>
        <v>1.8</v>
      </c>
      <c r="J17" s="137">
        <f t="shared" si="3"/>
        <v>0.216</v>
      </c>
      <c r="K17" s="92">
        <f t="shared" si="0"/>
        <v>592.93799999999999</v>
      </c>
      <c r="L17" s="630">
        <f t="shared" si="1"/>
        <v>4941.1499999999996</v>
      </c>
      <c r="M17" s="751">
        <v>4941.1499999999996</v>
      </c>
    </row>
    <row r="18" spans="1:21" ht="14.1" customHeight="1">
      <c r="A18" s="1069"/>
      <c r="B18" s="1084"/>
      <c r="C18" s="1090"/>
      <c r="D18" s="121"/>
      <c r="E18" s="88">
        <v>1000</v>
      </c>
      <c r="F18" s="9">
        <v>600</v>
      </c>
      <c r="G18" s="150">
        <v>130</v>
      </c>
      <c r="H18" s="32">
        <v>2</v>
      </c>
      <c r="I18" s="137">
        <f t="shared" si="2"/>
        <v>1.2</v>
      </c>
      <c r="J18" s="137">
        <f t="shared" si="3"/>
        <v>0.156</v>
      </c>
      <c r="K18" s="92">
        <f t="shared" si="0"/>
        <v>642.34950000000003</v>
      </c>
      <c r="L18" s="630">
        <f t="shared" si="1"/>
        <v>4941.1499999999996</v>
      </c>
      <c r="M18" s="751">
        <v>4941.1499999999996</v>
      </c>
    </row>
    <row r="19" spans="1:21" ht="14.1" customHeight="1">
      <c r="A19" s="1069"/>
      <c r="B19" s="1084"/>
      <c r="C19" s="1090"/>
      <c r="D19" s="121"/>
      <c r="E19" s="88">
        <v>1000</v>
      </c>
      <c r="F19" s="9">
        <v>600</v>
      </c>
      <c r="G19" s="150">
        <v>140</v>
      </c>
      <c r="H19" s="32">
        <v>2</v>
      </c>
      <c r="I19" s="137">
        <f t="shared" si="2"/>
        <v>1.2</v>
      </c>
      <c r="J19" s="137">
        <f t="shared" si="3"/>
        <v>0.16800000000000001</v>
      </c>
      <c r="K19" s="92">
        <f t="shared" si="0"/>
        <v>691.76100000000008</v>
      </c>
      <c r="L19" s="630">
        <f t="shared" si="1"/>
        <v>4941.1499999999996</v>
      </c>
      <c r="M19" s="751">
        <v>4941.1499999999996</v>
      </c>
    </row>
    <row r="20" spans="1:21" ht="14.1" customHeight="1">
      <c r="A20" s="1069"/>
      <c r="B20" s="1084"/>
      <c r="C20" s="1090"/>
      <c r="D20" s="121"/>
      <c r="E20" s="88">
        <v>1000</v>
      </c>
      <c r="F20" s="9">
        <v>600</v>
      </c>
      <c r="G20" s="150">
        <v>150</v>
      </c>
      <c r="H20" s="32">
        <v>2</v>
      </c>
      <c r="I20" s="137">
        <f t="shared" si="2"/>
        <v>1.2</v>
      </c>
      <c r="J20" s="137">
        <f t="shared" si="3"/>
        <v>0.18</v>
      </c>
      <c r="K20" s="92">
        <f>L20*J20/I20</f>
        <v>741.17250000000001</v>
      </c>
      <c r="L20" s="630">
        <f t="shared" si="1"/>
        <v>4941.1499999999996</v>
      </c>
      <c r="M20" s="751">
        <v>4941.1499999999996</v>
      </c>
      <c r="N20" s="644"/>
      <c r="O20" s="1001"/>
      <c r="P20" s="1001"/>
    </row>
    <row r="21" spans="1:21" ht="14.1" customHeight="1">
      <c r="A21" s="1069"/>
      <c r="B21" s="1084"/>
      <c r="C21" s="1090"/>
      <c r="D21" s="121"/>
      <c r="E21" s="88">
        <v>1000</v>
      </c>
      <c r="F21" s="9">
        <v>600</v>
      </c>
      <c r="G21" s="150">
        <v>160</v>
      </c>
      <c r="H21" s="32">
        <v>2</v>
      </c>
      <c r="I21" s="137">
        <f t="shared" si="2"/>
        <v>1.2</v>
      </c>
      <c r="J21" s="137">
        <f t="shared" si="3"/>
        <v>0.192</v>
      </c>
      <c r="K21" s="92">
        <f t="shared" si="0"/>
        <v>790.58399999999995</v>
      </c>
      <c r="L21" s="630">
        <f t="shared" si="1"/>
        <v>4941.1499999999996</v>
      </c>
      <c r="M21" s="751">
        <v>4941.1499999999996</v>
      </c>
      <c r="O21" s="1001"/>
      <c r="U21" s="641"/>
    </row>
    <row r="22" spans="1:21" ht="14.1" customHeight="1">
      <c r="A22" s="1069"/>
      <c r="B22" s="1084"/>
      <c r="C22" s="1090"/>
      <c r="D22" s="121"/>
      <c r="E22" s="88">
        <v>1000</v>
      </c>
      <c r="F22" s="9">
        <v>600</v>
      </c>
      <c r="G22" s="150">
        <v>170</v>
      </c>
      <c r="H22" s="32">
        <v>2</v>
      </c>
      <c r="I22" s="137">
        <f t="shared" si="2"/>
        <v>1.2</v>
      </c>
      <c r="J22" s="137">
        <f t="shared" si="3"/>
        <v>0.20399999999999999</v>
      </c>
      <c r="K22" s="92">
        <f>L22*J22/I22</f>
        <v>839.99549999999988</v>
      </c>
      <c r="L22" s="630">
        <f t="shared" si="1"/>
        <v>4941.1499999999996</v>
      </c>
      <c r="M22" s="751">
        <v>4941.1499999999996</v>
      </c>
      <c r="O22" s="1001"/>
      <c r="U22" s="641"/>
    </row>
    <row r="23" spans="1:21" ht="14.1" customHeight="1">
      <c r="A23" s="1056"/>
      <c r="B23" s="1057"/>
      <c r="C23" s="1058"/>
      <c r="D23" s="122"/>
      <c r="E23" s="139">
        <v>1000</v>
      </c>
      <c r="F23" s="40">
        <v>600</v>
      </c>
      <c r="G23" s="166">
        <v>180</v>
      </c>
      <c r="H23" s="41">
        <v>2</v>
      </c>
      <c r="I23" s="141">
        <f t="shared" si="2"/>
        <v>1.2</v>
      </c>
      <c r="J23" s="141">
        <f t="shared" si="3"/>
        <v>0.216</v>
      </c>
      <c r="K23" s="167">
        <f t="shared" si="0"/>
        <v>889.40699999999993</v>
      </c>
      <c r="L23" s="631">
        <f t="shared" si="1"/>
        <v>4941.1499999999996</v>
      </c>
      <c r="M23" s="752">
        <v>4941.1499999999996</v>
      </c>
      <c r="N23" s="644"/>
      <c r="O23" s="1001"/>
      <c r="U23" s="641"/>
    </row>
    <row r="24" spans="1:21" s="110" customFormat="1" ht="18" customHeight="1">
      <c r="A24" s="1079" t="s">
        <v>22</v>
      </c>
      <c r="B24" s="1080"/>
      <c r="C24" s="1080"/>
      <c r="D24" s="1080"/>
      <c r="E24" s="1080"/>
      <c r="F24" s="1080"/>
      <c r="G24" s="1080"/>
      <c r="H24" s="1080"/>
      <c r="I24" s="1080"/>
      <c r="J24" s="1080"/>
      <c r="K24" s="1080"/>
      <c r="L24" s="1107"/>
      <c r="M24" s="6"/>
    </row>
    <row r="25" spans="1:21" ht="14.1" customHeight="1">
      <c r="A25" s="1053" t="s">
        <v>42</v>
      </c>
      <c r="B25" s="1054"/>
      <c r="C25" s="1055"/>
      <c r="D25" s="1188" t="s">
        <v>40</v>
      </c>
      <c r="E25" s="1184">
        <v>1000</v>
      </c>
      <c r="F25" s="1190">
        <v>600</v>
      </c>
      <c r="G25" s="1192">
        <v>102</v>
      </c>
      <c r="H25" s="1198">
        <v>2</v>
      </c>
      <c r="I25" s="1196">
        <f t="shared" ref="I25" si="4">E25*F25*H25/1000000</f>
        <v>1.2</v>
      </c>
      <c r="J25" s="1196">
        <f t="shared" ref="J25" si="5">E25*F25*G25*H25/1000000000</f>
        <v>0.12239999999999999</v>
      </c>
      <c r="K25" s="1194">
        <f>L25*J25/I25</f>
        <v>836.51424000000009</v>
      </c>
      <c r="L25" s="1186">
        <f t="shared" si="1"/>
        <v>8201.1200000000008</v>
      </c>
      <c r="M25" s="753">
        <v>8201.1200000000008</v>
      </c>
      <c r="N25" s="644"/>
    </row>
    <row r="26" spans="1:21" ht="14.1" customHeight="1">
      <c r="A26" s="1056"/>
      <c r="B26" s="1057"/>
      <c r="C26" s="1058"/>
      <c r="D26" s="1189"/>
      <c r="E26" s="1185"/>
      <c r="F26" s="1191"/>
      <c r="G26" s="1193"/>
      <c r="H26" s="1199"/>
      <c r="I26" s="1197"/>
      <c r="J26" s="1197"/>
      <c r="K26" s="1195"/>
      <c r="L26" s="1187">
        <f t="shared" si="1"/>
        <v>0</v>
      </c>
      <c r="M26" s="754"/>
      <c r="O26" s="1001"/>
    </row>
    <row r="27" spans="1:21" ht="14.1" customHeight="1">
      <c r="A27" s="1053" t="s">
        <v>43</v>
      </c>
      <c r="B27" s="1054"/>
      <c r="C27" s="1055"/>
      <c r="D27" s="1188" t="s">
        <v>41</v>
      </c>
      <c r="E27" s="1184">
        <v>1000</v>
      </c>
      <c r="F27" s="1190">
        <v>600</v>
      </c>
      <c r="G27" s="1192">
        <v>102</v>
      </c>
      <c r="H27" s="1198">
        <v>2</v>
      </c>
      <c r="I27" s="1196">
        <f t="shared" ref="I27" si="6">E27*F27*H27/1000000</f>
        <v>1.2</v>
      </c>
      <c r="J27" s="1196">
        <f t="shared" ref="J27" si="7">E27*F27*G27*H27/1000000000</f>
        <v>0.12239999999999999</v>
      </c>
      <c r="K27" s="1194">
        <f>L27*J27/I27</f>
        <v>597.54354000000012</v>
      </c>
      <c r="L27" s="1186">
        <f>M27*(100%-$L$6)</f>
        <v>5858.27</v>
      </c>
      <c r="M27" s="753">
        <v>5858.27</v>
      </c>
      <c r="N27" s="644"/>
      <c r="O27" s="1001"/>
      <c r="U27" s="641"/>
    </row>
    <row r="28" spans="1:21" ht="14.1" customHeight="1">
      <c r="A28" s="1056"/>
      <c r="B28" s="1057"/>
      <c r="C28" s="1058"/>
      <c r="D28" s="1189"/>
      <c r="E28" s="1185"/>
      <c r="F28" s="1191"/>
      <c r="G28" s="1193"/>
      <c r="H28" s="1199"/>
      <c r="I28" s="1197"/>
      <c r="J28" s="1197"/>
      <c r="K28" s="1195"/>
      <c r="L28" s="1187"/>
      <c r="M28" s="754"/>
    </row>
    <row r="29" spans="1:21" ht="12.75" customHeight="1"/>
    <row r="30" spans="1:21" ht="12.75" customHeight="1">
      <c r="A30" s="118" t="s">
        <v>18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9" t="s">
        <v>19</v>
      </c>
      <c r="L30" s="119"/>
    </row>
    <row r="31" spans="1:21" ht="12.75" customHeight="1">
      <c r="A31" s="1095" t="s">
        <v>30</v>
      </c>
      <c r="B31" s="1095"/>
      <c r="C31" s="1095"/>
      <c r="D31" s="1095"/>
      <c r="E31" s="1095"/>
      <c r="F31" s="1095"/>
      <c r="G31" s="1095"/>
      <c r="H31" s="1095"/>
      <c r="I31" s="1095"/>
      <c r="J31" s="1095"/>
      <c r="K31" s="707" t="str">
        <f>'GBI 1'!K128</f>
        <v>105064 Москва</v>
      </c>
      <c r="L31" s="707"/>
    </row>
    <row r="32" spans="1:21" ht="12.75" customHeight="1">
      <c r="A32" s="1096" t="s">
        <v>25</v>
      </c>
      <c r="B32" s="1096"/>
      <c r="C32" s="1096"/>
      <c r="D32" s="1096"/>
      <c r="E32" s="1096"/>
      <c r="F32" s="1096"/>
      <c r="G32" s="1096"/>
      <c r="H32" s="1096"/>
      <c r="I32" s="1096"/>
      <c r="J32" s="1096"/>
      <c r="K32" s="1097" t="str">
        <f>'GBI 1'!K129:L129</f>
        <v>ул. Земляной вал, д.9</v>
      </c>
      <c r="L32" s="1097"/>
    </row>
    <row r="33" spans="1:12" ht="12.75" customHeight="1">
      <c r="A33" s="1108" t="s">
        <v>61</v>
      </c>
      <c r="B33" s="1108"/>
      <c r="C33" s="1108"/>
      <c r="D33" s="1108"/>
      <c r="E33" s="1108"/>
      <c r="F33" s="1108"/>
      <c r="G33" s="1108"/>
      <c r="H33" s="1108"/>
      <c r="I33" s="1108"/>
      <c r="J33" s="1108"/>
      <c r="K33" s="120" t="str">
        <f>'GBI 1'!K130</f>
        <v>тел.    +7 495 995 77 55</v>
      </c>
    </row>
    <row r="34" spans="1:12" ht="12.75" customHeight="1">
      <c r="A34" s="1200" t="s">
        <v>27</v>
      </c>
      <c r="B34" s="1200"/>
      <c r="C34" s="1200"/>
      <c r="D34" s="1200"/>
      <c r="E34" s="1200"/>
      <c r="F34" s="1200"/>
      <c r="G34" s="1200"/>
      <c r="H34" s="1200"/>
      <c r="I34" s="1200"/>
      <c r="J34" s="1200"/>
      <c r="K34" s="120" t="str">
        <f>'GBI 1'!K131</f>
        <v>факс   +7 495 995 77 75</v>
      </c>
    </row>
    <row r="35" spans="1:12" ht="12.75" customHeight="1">
      <c r="A35" s="1200" t="s">
        <v>28</v>
      </c>
      <c r="B35" s="1200"/>
      <c r="C35" s="1200"/>
      <c r="D35" s="1200"/>
      <c r="E35" s="1200"/>
      <c r="F35" s="1200"/>
      <c r="G35" s="1200"/>
      <c r="H35" s="1200"/>
      <c r="I35" s="1200"/>
      <c r="J35" s="1200"/>
      <c r="K35" s="1200"/>
      <c r="L35" s="1200"/>
    </row>
    <row r="36" spans="1:12" ht="12.75" customHeight="1">
      <c r="A36" s="1108"/>
      <c r="B36" s="1108"/>
      <c r="C36" s="1108"/>
      <c r="D36" s="1108"/>
      <c r="E36" s="1108"/>
      <c r="F36" s="1108"/>
      <c r="G36" s="1108"/>
      <c r="H36" s="1108"/>
      <c r="I36" s="1108"/>
      <c r="J36" s="1108"/>
      <c r="K36" s="52"/>
      <c r="L36" s="52"/>
    </row>
  </sheetData>
  <customSheetViews>
    <customSheetView guid="{3066E766-2DBB-45F3-A2D6-9FEF3BE8F3F5}" scale="95" showPageBreaks="1" showGridLines="0" zeroValues="0" fitToPage="1" printArea="1" view="pageBreakPreview" showRuler="0">
      <pane ySplit="6" topLeftCell="A7" activePane="bottomLeft" state="frozen"/>
      <selection pane="bottomLeft" activeCell="A4" sqref="A4:L4"/>
      <pageMargins left="0.78740157480314965" right="0.78740157480314965" top="0.98425196850393704" bottom="0.98425196850393704" header="0.51181102362204722" footer="0.51181102362204722"/>
      <printOptions horizontalCentered="1"/>
      <pageSetup paperSize="9" scale="65" orientation="portrait" r:id="rId1"/>
      <headerFooter alignWithMargins="0"/>
    </customSheetView>
  </customSheetViews>
  <mergeCells count="42">
    <mergeCell ref="A36:J36"/>
    <mergeCell ref="A35:L35"/>
    <mergeCell ref="A33:J33"/>
    <mergeCell ref="A34:J34"/>
    <mergeCell ref="A31:J31"/>
    <mergeCell ref="A32:J32"/>
    <mergeCell ref="K32:L32"/>
    <mergeCell ref="J25:J26"/>
    <mergeCell ref="K25:K26"/>
    <mergeCell ref="F27:F28"/>
    <mergeCell ref="I27:I28"/>
    <mergeCell ref="H27:H28"/>
    <mergeCell ref="G27:G28"/>
    <mergeCell ref="H25:H26"/>
    <mergeCell ref="I25:I26"/>
    <mergeCell ref="A1:L1"/>
    <mergeCell ref="A2:L2"/>
    <mergeCell ref="A3:L3"/>
    <mergeCell ref="A4:L4"/>
    <mergeCell ref="I7:I8"/>
    <mergeCell ref="J7:J8"/>
    <mergeCell ref="K7:L7"/>
    <mergeCell ref="A7:C8"/>
    <mergeCell ref="D7:D8"/>
    <mergeCell ref="E7:G7"/>
    <mergeCell ref="H7:H8"/>
    <mergeCell ref="A10:C23"/>
    <mergeCell ref="A9:L9"/>
    <mergeCell ref="D10:D11"/>
    <mergeCell ref="E27:E28"/>
    <mergeCell ref="E25:E26"/>
    <mergeCell ref="L27:L28"/>
    <mergeCell ref="A24:L24"/>
    <mergeCell ref="L25:L26"/>
    <mergeCell ref="A27:C28"/>
    <mergeCell ref="D27:D28"/>
    <mergeCell ref="D25:D26"/>
    <mergeCell ref="A25:C26"/>
    <mergeCell ref="F25:F26"/>
    <mergeCell ref="G25:G26"/>
    <mergeCell ref="K27:K28"/>
    <mergeCell ref="J27:J2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0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0"/>
  <sheetViews>
    <sheetView showGridLines="0" view="pageBreakPreview" zoomScale="80" zoomScaleNormal="75" zoomScaleSheetLayoutView="80" workbookViewId="0">
      <pane ySplit="8" topLeftCell="A9" activePane="bottomLeft" state="frozen"/>
      <selection activeCell="Z19" sqref="Z19"/>
      <selection pane="bottomLeft" sqref="A1:L1"/>
    </sheetView>
  </sheetViews>
  <sheetFormatPr defaultRowHeight="12.75"/>
  <cols>
    <col min="1" max="1" width="9.7109375" style="117" customWidth="1"/>
    <col min="2" max="3" width="9.7109375" style="19" customWidth="1"/>
    <col min="4" max="4" width="39.7109375" style="19" customWidth="1"/>
    <col min="5" max="7" width="8.7109375" style="19" customWidth="1"/>
    <col min="8" max="10" width="10.7109375" style="19" customWidth="1"/>
    <col min="11" max="11" width="10.7109375" style="52" customWidth="1"/>
    <col min="12" max="12" width="12.140625" style="52" customWidth="1"/>
    <col min="13" max="13" width="10.7109375" style="52" hidden="1" customWidth="1"/>
    <col min="14" max="16384" width="9.140625" style="19"/>
  </cols>
  <sheetData>
    <row r="1" spans="1:19" ht="15" customHeight="1">
      <c r="A1" s="1109" t="s">
        <v>96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94"/>
    </row>
    <row r="2" spans="1:19" ht="15" customHeight="1">
      <c r="A2" s="1109" t="s">
        <v>0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94"/>
    </row>
    <row r="3" spans="1:19" ht="15" customHeight="1">
      <c r="A3" s="1110" t="str">
        <f>'GBI 1'!A3:L3</f>
        <v>Общестроительная изоляция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95"/>
    </row>
    <row r="4" spans="1:19" ht="15" customHeight="1">
      <c r="A4" s="1063" t="str">
        <f>'GBI 1'!A4:L4</f>
        <v xml:space="preserve"> от 06 марта 2017</v>
      </c>
      <c r="B4" s="1060"/>
      <c r="C4" s="1060"/>
      <c r="D4" s="1060"/>
      <c r="E4" s="1060"/>
      <c r="F4" s="1060"/>
      <c r="G4" s="1060"/>
      <c r="H4" s="1060"/>
      <c r="I4" s="1060"/>
      <c r="J4" s="1060"/>
      <c r="K4" s="1060"/>
      <c r="L4" s="1060"/>
      <c r="M4" s="194"/>
    </row>
    <row r="5" spans="1:19" ht="15" customHeight="1">
      <c r="A5" s="196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9" s="2" customFormat="1" ht="15" customHeight="1">
      <c r="A6" s="39"/>
      <c r="B6" s="22"/>
      <c r="C6" s="22"/>
      <c r="D6" s="22"/>
      <c r="E6" s="22"/>
      <c r="F6" s="22"/>
      <c r="G6" s="22"/>
      <c r="H6" s="22"/>
      <c r="I6" s="22"/>
      <c r="J6" s="22"/>
      <c r="K6" s="156" t="s">
        <v>76</v>
      </c>
      <c r="L6" s="157">
        <v>0</v>
      </c>
      <c r="M6" s="161"/>
    </row>
    <row r="7" spans="1:19" s="110" customFormat="1" ht="14.25" customHeight="1">
      <c r="A7" s="1101" t="s">
        <v>2</v>
      </c>
      <c r="B7" s="1081"/>
      <c r="C7" s="1082"/>
      <c r="D7" s="1105"/>
      <c r="E7" s="1079" t="s">
        <v>4</v>
      </c>
      <c r="F7" s="1080"/>
      <c r="G7" s="1107"/>
      <c r="H7" s="1099" t="s">
        <v>5</v>
      </c>
      <c r="I7" s="1099" t="s">
        <v>6</v>
      </c>
      <c r="J7" s="1099" t="s">
        <v>7</v>
      </c>
      <c r="K7" s="1111" t="s">
        <v>51</v>
      </c>
      <c r="L7" s="1112"/>
      <c r="M7" s="158"/>
    </row>
    <row r="8" spans="1:19" s="110" customFormat="1" ht="16.5" customHeight="1">
      <c r="A8" s="1102"/>
      <c r="B8" s="1103"/>
      <c r="C8" s="1104"/>
      <c r="D8" s="1106"/>
      <c r="E8" s="111" t="s">
        <v>8</v>
      </c>
      <c r="F8" s="112" t="s">
        <v>9</v>
      </c>
      <c r="G8" s="113" t="s">
        <v>10</v>
      </c>
      <c r="H8" s="1100"/>
      <c r="I8" s="1100"/>
      <c r="J8" s="1100"/>
      <c r="K8" s="114" t="s">
        <v>11</v>
      </c>
      <c r="L8" s="115" t="s">
        <v>12</v>
      </c>
      <c r="M8" s="115" t="s">
        <v>77</v>
      </c>
    </row>
    <row r="9" spans="1:19" s="110" customFormat="1" ht="18" customHeight="1">
      <c r="A9" s="1079" t="s">
        <v>50</v>
      </c>
      <c r="B9" s="1080"/>
      <c r="C9" s="1080"/>
      <c r="D9" s="1080"/>
      <c r="E9" s="1081"/>
      <c r="F9" s="1081"/>
      <c r="G9" s="1081"/>
      <c r="H9" s="1081"/>
      <c r="I9" s="1081"/>
      <c r="J9" s="1081"/>
      <c r="K9" s="1081"/>
      <c r="L9" s="1082"/>
      <c r="M9" s="198"/>
    </row>
    <row r="10" spans="1:19" ht="14.1" customHeight="1">
      <c r="A10" s="1132" t="s">
        <v>267</v>
      </c>
      <c r="B10" s="1133"/>
      <c r="C10" s="1134"/>
      <c r="D10" s="1074" t="s">
        <v>270</v>
      </c>
      <c r="E10" s="53">
        <v>1000</v>
      </c>
      <c r="F10" s="54">
        <v>600</v>
      </c>
      <c r="G10" s="55">
        <v>80</v>
      </c>
      <c r="H10" s="95">
        <v>7</v>
      </c>
      <c r="I10" s="57">
        <f t="shared" ref="I10:I51" si="0">E10*F10*H10/1000000</f>
        <v>4.2</v>
      </c>
      <c r="J10" s="57">
        <f t="shared" ref="J10:J51" si="1">E10*F10*G10*H10/1000000000</f>
        <v>0.33600000000000002</v>
      </c>
      <c r="K10" s="50">
        <f t="shared" ref="K10:K22" si="2">L10*J10/I10</f>
        <v>394.49680000000001</v>
      </c>
      <c r="L10" s="524">
        <f>M10*(100%-$L$6)</f>
        <v>4931.21</v>
      </c>
      <c r="M10" s="713">
        <v>4931.21</v>
      </c>
    </row>
    <row r="11" spans="1:19" ht="14.1" customHeight="1">
      <c r="A11" s="1135"/>
      <c r="B11" s="1136"/>
      <c r="C11" s="1137"/>
      <c r="D11" s="1075"/>
      <c r="E11" s="51">
        <v>1000</v>
      </c>
      <c r="F11" s="13">
        <v>600</v>
      </c>
      <c r="G11" s="14">
        <v>90</v>
      </c>
      <c r="H11" s="96">
        <v>6</v>
      </c>
      <c r="I11" s="58">
        <f t="shared" si="0"/>
        <v>3.6</v>
      </c>
      <c r="J11" s="58">
        <f t="shared" si="1"/>
        <v>0.32400000000000001</v>
      </c>
      <c r="K11" s="11">
        <f t="shared" si="2"/>
        <v>411.90209999999996</v>
      </c>
      <c r="L11" s="515">
        <f t="shared" ref="L11:L69" si="3">M11*(100%-$L$6)</f>
        <v>4576.6899999999996</v>
      </c>
      <c r="M11" s="720">
        <v>4576.6899999999996</v>
      </c>
      <c r="O11" s="641"/>
      <c r="P11" s="641"/>
      <c r="S11" s="641"/>
    </row>
    <row r="12" spans="1:19" ht="14.1" customHeight="1">
      <c r="A12" s="1135"/>
      <c r="B12" s="1136"/>
      <c r="C12" s="1137"/>
      <c r="D12" s="1075"/>
      <c r="E12" s="51">
        <v>1000</v>
      </c>
      <c r="F12" s="13">
        <v>600</v>
      </c>
      <c r="G12" s="14">
        <v>100</v>
      </c>
      <c r="H12" s="96">
        <v>6</v>
      </c>
      <c r="I12" s="58">
        <f t="shared" si="0"/>
        <v>3.6</v>
      </c>
      <c r="J12" s="58">
        <f t="shared" si="1"/>
        <v>0.36</v>
      </c>
      <c r="K12" s="11">
        <f t="shared" si="2"/>
        <v>422.87700000000001</v>
      </c>
      <c r="L12" s="515">
        <f t="shared" si="3"/>
        <v>4228.7700000000004</v>
      </c>
      <c r="M12" s="720">
        <v>4228.7700000000004</v>
      </c>
      <c r="N12" s="644"/>
      <c r="O12" s="641"/>
      <c r="P12" s="641"/>
      <c r="S12" s="641"/>
    </row>
    <row r="13" spans="1:19" ht="14.1" customHeight="1">
      <c r="A13" s="1135"/>
      <c r="B13" s="1136"/>
      <c r="C13" s="1137"/>
      <c r="D13" s="1075"/>
      <c r="E13" s="51">
        <v>1000</v>
      </c>
      <c r="F13" s="13">
        <v>600</v>
      </c>
      <c r="G13" s="97">
        <v>110</v>
      </c>
      <c r="H13" s="96">
        <v>5</v>
      </c>
      <c r="I13" s="58">
        <f t="shared" si="0"/>
        <v>3</v>
      </c>
      <c r="J13" s="58">
        <f t="shared" si="1"/>
        <v>0.33</v>
      </c>
      <c r="K13" s="11">
        <f t="shared" si="2"/>
        <v>448.81870000000004</v>
      </c>
      <c r="L13" s="515">
        <f t="shared" si="3"/>
        <v>4080.17</v>
      </c>
      <c r="M13" s="720">
        <v>4080.17</v>
      </c>
      <c r="O13" s="641"/>
      <c r="P13" s="641"/>
      <c r="S13" s="641"/>
    </row>
    <row r="14" spans="1:19" ht="14.1" customHeight="1">
      <c r="A14" s="1135"/>
      <c r="B14" s="1136"/>
      <c r="C14" s="1137"/>
      <c r="D14" s="1075"/>
      <c r="E14" s="51">
        <v>1000</v>
      </c>
      <c r="F14" s="13">
        <v>600</v>
      </c>
      <c r="G14" s="97">
        <v>120</v>
      </c>
      <c r="H14" s="96">
        <v>5</v>
      </c>
      <c r="I14" s="58">
        <f t="shared" si="0"/>
        <v>3</v>
      </c>
      <c r="J14" s="58">
        <f t="shared" si="1"/>
        <v>0.36</v>
      </c>
      <c r="K14" s="11">
        <f t="shared" si="2"/>
        <v>474.16439999999994</v>
      </c>
      <c r="L14" s="515">
        <f t="shared" si="3"/>
        <v>3951.37</v>
      </c>
      <c r="M14" s="720">
        <v>3951.37</v>
      </c>
      <c r="O14" s="641"/>
      <c r="P14" s="641"/>
      <c r="S14" s="641"/>
    </row>
    <row r="15" spans="1:19" ht="14.1" customHeight="1">
      <c r="A15" s="1135"/>
      <c r="B15" s="1136"/>
      <c r="C15" s="1137"/>
      <c r="D15" s="1075"/>
      <c r="E15" s="51">
        <v>1000</v>
      </c>
      <c r="F15" s="13">
        <v>600</v>
      </c>
      <c r="G15" s="97">
        <v>130</v>
      </c>
      <c r="H15" s="96">
        <v>4</v>
      </c>
      <c r="I15" s="58">
        <f t="shared" si="0"/>
        <v>2.4</v>
      </c>
      <c r="J15" s="58">
        <f t="shared" si="1"/>
        <v>0.312</v>
      </c>
      <c r="K15" s="11">
        <f t="shared" si="2"/>
        <v>500.22309999999999</v>
      </c>
      <c r="L15" s="515">
        <f t="shared" si="3"/>
        <v>3847.87</v>
      </c>
      <c r="M15" s="720">
        <v>3847.87</v>
      </c>
      <c r="O15" s="641"/>
      <c r="P15" s="641"/>
      <c r="S15" s="641"/>
    </row>
    <row r="16" spans="1:19" ht="14.1" customHeight="1">
      <c r="A16" s="1135"/>
      <c r="B16" s="1136"/>
      <c r="C16" s="1137"/>
      <c r="D16" s="1075"/>
      <c r="E16" s="51">
        <v>1000</v>
      </c>
      <c r="F16" s="13">
        <v>600</v>
      </c>
      <c r="G16" s="97">
        <v>140</v>
      </c>
      <c r="H16" s="96">
        <v>4</v>
      </c>
      <c r="I16" s="58">
        <f t="shared" si="0"/>
        <v>2.4</v>
      </c>
      <c r="J16" s="58">
        <f t="shared" si="1"/>
        <v>0.33600000000000002</v>
      </c>
      <c r="K16" s="11">
        <f t="shared" si="2"/>
        <v>525.45360000000005</v>
      </c>
      <c r="L16" s="515">
        <f t="shared" si="3"/>
        <v>3753.24</v>
      </c>
      <c r="M16" s="720">
        <v>3753.24</v>
      </c>
      <c r="O16" s="641"/>
      <c r="P16" s="641"/>
      <c r="S16" s="641"/>
    </row>
    <row r="17" spans="1:19" ht="14.1" customHeight="1">
      <c r="A17" s="1135"/>
      <c r="B17" s="1136"/>
      <c r="C17" s="1137"/>
      <c r="D17" s="1075"/>
      <c r="E17" s="51">
        <v>1000</v>
      </c>
      <c r="F17" s="13">
        <v>600</v>
      </c>
      <c r="G17" s="14">
        <v>150</v>
      </c>
      <c r="H17" s="96">
        <v>4</v>
      </c>
      <c r="I17" s="58">
        <f t="shared" si="0"/>
        <v>2.4</v>
      </c>
      <c r="J17" s="58">
        <f t="shared" si="1"/>
        <v>0.36</v>
      </c>
      <c r="K17" s="11">
        <f t="shared" si="2"/>
        <v>552.24750000000006</v>
      </c>
      <c r="L17" s="515">
        <f t="shared" si="3"/>
        <v>3681.65</v>
      </c>
      <c r="M17" s="720">
        <v>3681.65</v>
      </c>
      <c r="N17" s="644"/>
      <c r="O17" s="641"/>
      <c r="P17" s="641"/>
      <c r="S17" s="641"/>
    </row>
    <row r="18" spans="1:19" ht="14.1" customHeight="1">
      <c r="A18" s="1135"/>
      <c r="B18" s="1136"/>
      <c r="C18" s="1137"/>
      <c r="E18" s="51">
        <v>1000</v>
      </c>
      <c r="F18" s="13">
        <v>600</v>
      </c>
      <c r="G18" s="14">
        <v>160</v>
      </c>
      <c r="H18" s="96">
        <v>3</v>
      </c>
      <c r="I18" s="58">
        <f t="shared" si="0"/>
        <v>1.8</v>
      </c>
      <c r="J18" s="58">
        <f t="shared" si="1"/>
        <v>0.28799999999999998</v>
      </c>
      <c r="K18" s="11">
        <f t="shared" si="2"/>
        <v>578.66239999999993</v>
      </c>
      <c r="L18" s="515">
        <f t="shared" si="3"/>
        <v>3616.64</v>
      </c>
      <c r="M18" s="720">
        <v>3616.64</v>
      </c>
      <c r="O18" s="641"/>
      <c r="P18" s="641"/>
      <c r="S18" s="641"/>
    </row>
    <row r="19" spans="1:19" ht="14.1" customHeight="1">
      <c r="A19" s="1135"/>
      <c r="B19" s="1136"/>
      <c r="C19" s="1137"/>
      <c r="D19" s="529" t="s">
        <v>442</v>
      </c>
      <c r="E19" s="51">
        <v>1000</v>
      </c>
      <c r="F19" s="13">
        <v>600</v>
      </c>
      <c r="G19" s="14">
        <v>170</v>
      </c>
      <c r="H19" s="96">
        <v>3</v>
      </c>
      <c r="I19" s="58">
        <f t="shared" si="0"/>
        <v>1.8</v>
      </c>
      <c r="J19" s="58">
        <f t="shared" si="1"/>
        <v>0.30599999999999999</v>
      </c>
      <c r="K19" s="11">
        <f t="shared" si="2"/>
        <v>605.85789999999997</v>
      </c>
      <c r="L19" s="515">
        <f t="shared" si="3"/>
        <v>3563.87</v>
      </c>
      <c r="M19" s="720">
        <v>3563.87</v>
      </c>
      <c r="O19" s="641"/>
      <c r="P19" s="641"/>
      <c r="S19" s="641"/>
    </row>
    <row r="20" spans="1:19" ht="14.1" customHeight="1">
      <c r="A20" s="1135"/>
      <c r="B20" s="1136"/>
      <c r="C20" s="1137"/>
      <c r="D20" s="529"/>
      <c r="E20" s="51">
        <v>1000</v>
      </c>
      <c r="F20" s="13">
        <v>600</v>
      </c>
      <c r="G20" s="97">
        <v>180</v>
      </c>
      <c r="H20" s="96">
        <v>3</v>
      </c>
      <c r="I20" s="58">
        <f t="shared" si="0"/>
        <v>1.8</v>
      </c>
      <c r="J20" s="58">
        <f t="shared" si="1"/>
        <v>0.32400000000000001</v>
      </c>
      <c r="K20" s="11">
        <f t="shared" si="2"/>
        <v>632.36520000000007</v>
      </c>
      <c r="L20" s="515">
        <f t="shared" si="3"/>
        <v>3513.14</v>
      </c>
      <c r="M20" s="720">
        <v>3513.14</v>
      </c>
      <c r="O20" s="641"/>
      <c r="P20" s="641"/>
      <c r="S20" s="641"/>
    </row>
    <row r="21" spans="1:19" ht="14.1" customHeight="1">
      <c r="A21" s="1135"/>
      <c r="B21" s="1136"/>
      <c r="C21" s="1137"/>
      <c r="D21" s="1147"/>
      <c r="E21" s="51">
        <v>1000</v>
      </c>
      <c r="F21" s="13">
        <v>600</v>
      </c>
      <c r="G21" s="14">
        <v>190</v>
      </c>
      <c r="H21" s="96">
        <v>3</v>
      </c>
      <c r="I21" s="58">
        <f t="shared" si="0"/>
        <v>1.8</v>
      </c>
      <c r="J21" s="58">
        <f t="shared" si="1"/>
        <v>0.34200000000000003</v>
      </c>
      <c r="K21" s="11">
        <f t="shared" si="2"/>
        <v>659.97640000000013</v>
      </c>
      <c r="L21" s="515">
        <f t="shared" si="3"/>
        <v>3473.56</v>
      </c>
      <c r="M21" s="720">
        <v>3473.56</v>
      </c>
      <c r="O21" s="641"/>
      <c r="P21" s="641"/>
      <c r="S21" s="641"/>
    </row>
    <row r="22" spans="1:19" ht="14.1" customHeight="1">
      <c r="A22" s="1138"/>
      <c r="B22" s="1139"/>
      <c r="C22" s="1140"/>
      <c r="D22" s="1147"/>
      <c r="E22" s="51">
        <v>1000</v>
      </c>
      <c r="F22" s="13">
        <v>600</v>
      </c>
      <c r="G22" s="14">
        <v>200</v>
      </c>
      <c r="H22" s="96">
        <v>3</v>
      </c>
      <c r="I22" s="58">
        <f t="shared" si="0"/>
        <v>1.8</v>
      </c>
      <c r="J22" s="58">
        <f t="shared" si="1"/>
        <v>0.36</v>
      </c>
      <c r="K22" s="11">
        <f t="shared" si="2"/>
        <v>686.33999999999992</v>
      </c>
      <c r="L22" s="515">
        <f t="shared" si="3"/>
        <v>3431.7</v>
      </c>
      <c r="M22" s="720">
        <v>3431.7</v>
      </c>
      <c r="N22" s="644"/>
      <c r="O22" s="641"/>
      <c r="P22" s="641"/>
      <c r="S22" s="641"/>
    </row>
    <row r="23" spans="1:19" ht="14.1" customHeight="1">
      <c r="A23" s="1053" t="s">
        <v>268</v>
      </c>
      <c r="B23" s="1054"/>
      <c r="C23" s="1055"/>
      <c r="D23" s="1085" t="s">
        <v>271</v>
      </c>
      <c r="E23" s="53">
        <v>1000</v>
      </c>
      <c r="F23" s="54">
        <v>600</v>
      </c>
      <c r="G23" s="84">
        <v>40</v>
      </c>
      <c r="H23" s="56">
        <v>8</v>
      </c>
      <c r="I23" s="57">
        <f>E23*F23*H23/1000000</f>
        <v>4.8</v>
      </c>
      <c r="J23" s="57">
        <f t="shared" si="1"/>
        <v>0.192</v>
      </c>
      <c r="K23" s="50">
        <f t="shared" ref="K23:K38" si="4">L23/1000*G23</f>
        <v>218.87400000000002</v>
      </c>
      <c r="L23" s="524">
        <f t="shared" si="3"/>
        <v>5471.85</v>
      </c>
      <c r="M23" s="735">
        <v>5471.85</v>
      </c>
      <c r="O23" s="641"/>
      <c r="P23" s="641"/>
      <c r="S23" s="641"/>
    </row>
    <row r="24" spans="1:19" ht="14.1" customHeight="1">
      <c r="A24" s="1069"/>
      <c r="B24" s="1084"/>
      <c r="C24" s="1090"/>
      <c r="D24" s="1147"/>
      <c r="E24" s="59">
        <v>1000</v>
      </c>
      <c r="F24" s="60">
        <v>600</v>
      </c>
      <c r="G24" s="61">
        <v>50</v>
      </c>
      <c r="H24" s="62">
        <v>6</v>
      </c>
      <c r="I24" s="63">
        <f t="shared" si="0"/>
        <v>3.6</v>
      </c>
      <c r="J24" s="63">
        <f t="shared" si="1"/>
        <v>0.18</v>
      </c>
      <c r="K24" s="85">
        <f t="shared" si="4"/>
        <v>265.05949999999996</v>
      </c>
      <c r="L24" s="509">
        <f t="shared" si="3"/>
        <v>5301.19</v>
      </c>
      <c r="M24" s="735">
        <v>5301.19</v>
      </c>
      <c r="N24" s="782"/>
      <c r="O24" s="641"/>
      <c r="P24" s="641"/>
      <c r="S24" s="641"/>
    </row>
    <row r="25" spans="1:19" ht="14.1" customHeight="1">
      <c r="A25" s="1069"/>
      <c r="B25" s="1084"/>
      <c r="C25" s="1090"/>
      <c r="D25" s="1147"/>
      <c r="E25" s="59">
        <v>1000</v>
      </c>
      <c r="F25" s="60">
        <v>600</v>
      </c>
      <c r="G25" s="61">
        <v>60</v>
      </c>
      <c r="H25" s="62">
        <v>6</v>
      </c>
      <c r="I25" s="63">
        <f t="shared" si="0"/>
        <v>3.6</v>
      </c>
      <c r="J25" s="63">
        <f t="shared" si="1"/>
        <v>0.216</v>
      </c>
      <c r="K25" s="98">
        <f t="shared" si="4"/>
        <v>311.26439999999997</v>
      </c>
      <c r="L25" s="509">
        <f t="shared" si="3"/>
        <v>5187.74</v>
      </c>
      <c r="M25" s="735">
        <v>5187.74</v>
      </c>
      <c r="O25" s="641"/>
      <c r="P25" s="641"/>
      <c r="S25" s="641"/>
    </row>
    <row r="26" spans="1:19" ht="14.1" customHeight="1">
      <c r="A26" s="1069"/>
      <c r="B26" s="1084"/>
      <c r="C26" s="1090"/>
      <c r="D26" s="1147"/>
      <c r="E26" s="59">
        <v>1000</v>
      </c>
      <c r="F26" s="60">
        <v>600</v>
      </c>
      <c r="G26" s="61">
        <v>70</v>
      </c>
      <c r="H26" s="62">
        <v>4</v>
      </c>
      <c r="I26" s="63">
        <f t="shared" si="0"/>
        <v>2.4</v>
      </c>
      <c r="J26" s="63">
        <f t="shared" si="1"/>
        <v>0.16800000000000001</v>
      </c>
      <c r="K26" s="98">
        <f t="shared" si="4"/>
        <v>357.44170000000003</v>
      </c>
      <c r="L26" s="509">
        <f t="shared" si="3"/>
        <v>5106.3100000000004</v>
      </c>
      <c r="M26" s="735">
        <v>5106.3100000000004</v>
      </c>
      <c r="O26" s="641"/>
      <c r="P26" s="641"/>
      <c r="S26" s="641"/>
    </row>
    <row r="27" spans="1:19" ht="14.1" customHeight="1">
      <c r="A27" s="1069"/>
      <c r="B27" s="1084"/>
      <c r="C27" s="1090"/>
      <c r="D27" s="1147"/>
      <c r="E27" s="59">
        <v>1000</v>
      </c>
      <c r="F27" s="60">
        <v>600</v>
      </c>
      <c r="G27" s="61">
        <v>80</v>
      </c>
      <c r="H27" s="62">
        <v>4</v>
      </c>
      <c r="I27" s="63">
        <f t="shared" si="0"/>
        <v>2.4</v>
      </c>
      <c r="J27" s="63">
        <f t="shared" si="1"/>
        <v>0.192</v>
      </c>
      <c r="K27" s="98">
        <f t="shared" si="4"/>
        <v>403.65919999999994</v>
      </c>
      <c r="L27" s="509">
        <f t="shared" si="3"/>
        <v>5045.74</v>
      </c>
      <c r="M27" s="735">
        <v>5045.74</v>
      </c>
      <c r="O27" s="641"/>
      <c r="P27" s="641"/>
      <c r="S27" s="641"/>
    </row>
    <row r="28" spans="1:19" ht="14.1" customHeight="1">
      <c r="A28" s="1069"/>
      <c r="B28" s="1084"/>
      <c r="C28" s="1090"/>
      <c r="D28" s="1147"/>
      <c r="E28" s="59">
        <v>1000</v>
      </c>
      <c r="F28" s="60">
        <v>600</v>
      </c>
      <c r="G28" s="61">
        <v>90</v>
      </c>
      <c r="H28" s="62">
        <v>4</v>
      </c>
      <c r="I28" s="63">
        <f t="shared" si="0"/>
        <v>2.4</v>
      </c>
      <c r="J28" s="63">
        <f t="shared" si="1"/>
        <v>0.216</v>
      </c>
      <c r="K28" s="98">
        <f t="shared" si="4"/>
        <v>449.75609999999995</v>
      </c>
      <c r="L28" s="509">
        <f t="shared" si="3"/>
        <v>4997.29</v>
      </c>
      <c r="M28" s="735">
        <v>4997.29</v>
      </c>
      <c r="O28" s="641"/>
      <c r="P28" s="641"/>
      <c r="S28" s="641"/>
    </row>
    <row r="29" spans="1:19" ht="14.1" customHeight="1">
      <c r="A29" s="1069"/>
      <c r="B29" s="1084"/>
      <c r="C29" s="1090"/>
      <c r="D29" s="518"/>
      <c r="E29" s="59">
        <v>1000</v>
      </c>
      <c r="F29" s="60">
        <v>600</v>
      </c>
      <c r="G29" s="61">
        <v>100</v>
      </c>
      <c r="H29" s="62">
        <v>3</v>
      </c>
      <c r="I29" s="63">
        <f t="shared" si="0"/>
        <v>1.8</v>
      </c>
      <c r="J29" s="63">
        <f t="shared" si="1"/>
        <v>0.18</v>
      </c>
      <c r="K29" s="64">
        <f t="shared" si="4"/>
        <v>495.98599999999999</v>
      </c>
      <c r="L29" s="515">
        <f t="shared" si="3"/>
        <v>4959.8599999999997</v>
      </c>
      <c r="M29" s="720">
        <v>4959.8599999999997</v>
      </c>
      <c r="N29" s="644"/>
      <c r="O29" s="641"/>
      <c r="P29" s="641"/>
      <c r="S29" s="641"/>
    </row>
    <row r="30" spans="1:19" ht="14.1" customHeight="1">
      <c r="A30" s="1069"/>
      <c r="B30" s="1084"/>
      <c r="C30" s="1090"/>
      <c r="D30" s="1147" t="s">
        <v>443</v>
      </c>
      <c r="E30" s="59">
        <v>1000</v>
      </c>
      <c r="F30" s="60">
        <v>600</v>
      </c>
      <c r="G30" s="61">
        <v>110</v>
      </c>
      <c r="H30" s="62">
        <v>3</v>
      </c>
      <c r="I30" s="63">
        <f t="shared" si="0"/>
        <v>1.8</v>
      </c>
      <c r="J30" s="63">
        <f t="shared" si="1"/>
        <v>0.19800000000000001</v>
      </c>
      <c r="K30" s="64">
        <f t="shared" si="4"/>
        <v>542.19550000000004</v>
      </c>
      <c r="L30" s="515">
        <f t="shared" si="3"/>
        <v>4929.05</v>
      </c>
      <c r="M30" s="720">
        <v>4929.05</v>
      </c>
      <c r="O30" s="641"/>
      <c r="P30" s="641"/>
      <c r="S30" s="641"/>
    </row>
    <row r="31" spans="1:19" ht="14.1" customHeight="1">
      <c r="A31" s="1069"/>
      <c r="B31" s="1084"/>
      <c r="C31" s="1090"/>
      <c r="D31" s="1147"/>
      <c r="E31" s="59">
        <v>1000</v>
      </c>
      <c r="F31" s="60">
        <v>600</v>
      </c>
      <c r="G31" s="61">
        <v>120</v>
      </c>
      <c r="H31" s="62">
        <v>3</v>
      </c>
      <c r="I31" s="63">
        <f t="shared" si="0"/>
        <v>1.8</v>
      </c>
      <c r="J31" s="63">
        <f t="shared" si="1"/>
        <v>0.216</v>
      </c>
      <c r="K31" s="64">
        <f t="shared" si="4"/>
        <v>588.31920000000002</v>
      </c>
      <c r="L31" s="515">
        <f t="shared" si="3"/>
        <v>4902.66</v>
      </c>
      <c r="M31" s="720">
        <v>4902.66</v>
      </c>
      <c r="O31" s="641"/>
      <c r="P31" s="641"/>
      <c r="S31" s="641"/>
    </row>
    <row r="32" spans="1:19" ht="14.1" customHeight="1">
      <c r="A32" s="1069"/>
      <c r="B32" s="1084"/>
      <c r="C32" s="1090"/>
      <c r="D32" s="281"/>
      <c r="E32" s="59">
        <v>1000</v>
      </c>
      <c r="F32" s="60">
        <v>600</v>
      </c>
      <c r="G32" s="61">
        <v>130</v>
      </c>
      <c r="H32" s="62">
        <v>2</v>
      </c>
      <c r="I32" s="63">
        <f t="shared" si="0"/>
        <v>1.2</v>
      </c>
      <c r="J32" s="63">
        <f t="shared" si="1"/>
        <v>0.156</v>
      </c>
      <c r="K32" s="64">
        <f t="shared" si="4"/>
        <v>634.47669999999994</v>
      </c>
      <c r="L32" s="515">
        <f t="shared" si="3"/>
        <v>4880.59</v>
      </c>
      <c r="M32" s="720">
        <v>4880.59</v>
      </c>
      <c r="O32" s="641"/>
      <c r="P32" s="641"/>
      <c r="S32" s="641"/>
    </row>
    <row r="33" spans="1:19" ht="14.1" customHeight="1">
      <c r="A33" s="1069"/>
      <c r="B33" s="1084"/>
      <c r="C33" s="1090"/>
      <c r="D33" s="1075" t="s">
        <v>60</v>
      </c>
      <c r="E33" s="59">
        <v>1000</v>
      </c>
      <c r="F33" s="60">
        <v>600</v>
      </c>
      <c r="G33" s="61">
        <v>140</v>
      </c>
      <c r="H33" s="62">
        <v>2</v>
      </c>
      <c r="I33" s="63">
        <f t="shared" si="0"/>
        <v>1.2</v>
      </c>
      <c r="J33" s="63">
        <f t="shared" si="1"/>
        <v>0.16800000000000001</v>
      </c>
      <c r="K33" s="64">
        <f t="shared" si="4"/>
        <v>680.66460000000006</v>
      </c>
      <c r="L33" s="515">
        <f t="shared" si="3"/>
        <v>4861.8900000000003</v>
      </c>
      <c r="M33" s="720">
        <v>4861.8900000000003</v>
      </c>
      <c r="O33" s="641"/>
      <c r="P33" s="641"/>
      <c r="S33" s="641"/>
    </row>
    <row r="34" spans="1:19" ht="14.1" customHeight="1">
      <c r="A34" s="1069"/>
      <c r="B34" s="1084"/>
      <c r="C34" s="1090"/>
      <c r="D34" s="1075"/>
      <c r="E34" s="51">
        <v>1000</v>
      </c>
      <c r="F34" s="13">
        <v>600</v>
      </c>
      <c r="G34" s="61">
        <v>150</v>
      </c>
      <c r="H34" s="15">
        <v>2</v>
      </c>
      <c r="I34" s="58">
        <f t="shared" si="0"/>
        <v>1.2</v>
      </c>
      <c r="J34" s="58">
        <f t="shared" si="1"/>
        <v>0.18</v>
      </c>
      <c r="K34" s="11">
        <f t="shared" si="4"/>
        <v>726.96300000000008</v>
      </c>
      <c r="L34" s="515">
        <f t="shared" si="3"/>
        <v>4846.42</v>
      </c>
      <c r="M34" s="720">
        <v>4846.42</v>
      </c>
      <c r="O34" s="641"/>
      <c r="P34" s="641"/>
      <c r="S34" s="641"/>
    </row>
    <row r="35" spans="1:19" ht="14.1" customHeight="1">
      <c r="A35" s="1069"/>
      <c r="B35" s="1084"/>
      <c r="C35" s="1090"/>
      <c r="D35" s="1075"/>
      <c r="E35" s="73">
        <v>1000</v>
      </c>
      <c r="F35" s="74">
        <v>600</v>
      </c>
      <c r="G35" s="61">
        <v>160</v>
      </c>
      <c r="H35" s="76">
        <v>2</v>
      </c>
      <c r="I35" s="77">
        <f t="shared" si="0"/>
        <v>1.2</v>
      </c>
      <c r="J35" s="77">
        <f t="shared" si="1"/>
        <v>0.192</v>
      </c>
      <c r="K35" s="99">
        <f t="shared" si="4"/>
        <v>773.14240000000018</v>
      </c>
      <c r="L35" s="628">
        <f>M35*(100%-$L$6)</f>
        <v>4832.1400000000003</v>
      </c>
      <c r="M35" s="734">
        <v>4832.1400000000003</v>
      </c>
      <c r="O35" s="641"/>
      <c r="P35" s="641"/>
      <c r="S35" s="641"/>
    </row>
    <row r="36" spans="1:19" ht="14.1" customHeight="1">
      <c r="A36" s="1069"/>
      <c r="B36" s="1084"/>
      <c r="C36" s="1090"/>
      <c r="D36" s="1075"/>
      <c r="E36" s="73">
        <v>1000</v>
      </c>
      <c r="F36" s="74">
        <v>600</v>
      </c>
      <c r="G36" s="61">
        <v>170</v>
      </c>
      <c r="H36" s="76">
        <v>2</v>
      </c>
      <c r="I36" s="77">
        <f t="shared" si="0"/>
        <v>1.2</v>
      </c>
      <c r="J36" s="77">
        <f t="shared" si="1"/>
        <v>0.20399999999999999</v>
      </c>
      <c r="K36" s="99">
        <f t="shared" si="4"/>
        <v>819.21979999999996</v>
      </c>
      <c r="L36" s="628">
        <f t="shared" si="3"/>
        <v>4818.9399999999996</v>
      </c>
      <c r="M36" s="734">
        <v>4818.9399999999996</v>
      </c>
      <c r="O36" s="641"/>
      <c r="P36" s="641"/>
      <c r="S36" s="641"/>
    </row>
    <row r="37" spans="1:19" ht="14.1" customHeight="1">
      <c r="A37" s="1069"/>
      <c r="B37" s="1084"/>
      <c r="C37" s="1090"/>
      <c r="D37" s="280"/>
      <c r="E37" s="73">
        <v>1000</v>
      </c>
      <c r="F37" s="74">
        <v>600</v>
      </c>
      <c r="G37" s="61">
        <v>180</v>
      </c>
      <c r="H37" s="76">
        <v>2</v>
      </c>
      <c r="I37" s="77">
        <f t="shared" si="0"/>
        <v>1.2</v>
      </c>
      <c r="J37" s="77">
        <f t="shared" si="1"/>
        <v>0.216</v>
      </c>
      <c r="K37" s="99">
        <f t="shared" si="4"/>
        <v>865.42560000000003</v>
      </c>
      <c r="L37" s="628">
        <f t="shared" si="3"/>
        <v>4807.92</v>
      </c>
      <c r="M37" s="734">
        <v>4807.92</v>
      </c>
      <c r="O37" s="641"/>
      <c r="P37" s="641"/>
      <c r="S37" s="641"/>
    </row>
    <row r="38" spans="1:19" ht="14.1" customHeight="1">
      <c r="A38" s="1069"/>
      <c r="B38" s="1084"/>
      <c r="C38" s="1090"/>
      <c r="D38" s="281"/>
      <c r="E38" s="73">
        <v>1000</v>
      </c>
      <c r="F38" s="74">
        <v>600</v>
      </c>
      <c r="G38" s="61">
        <v>190</v>
      </c>
      <c r="H38" s="76">
        <v>2</v>
      </c>
      <c r="I38" s="77">
        <f t="shared" si="0"/>
        <v>1.2</v>
      </c>
      <c r="J38" s="77">
        <f t="shared" si="1"/>
        <v>0.22800000000000001</v>
      </c>
      <c r="K38" s="99">
        <f t="shared" si="4"/>
        <v>911.61239999999998</v>
      </c>
      <c r="L38" s="628">
        <f t="shared" si="3"/>
        <v>4797.96</v>
      </c>
      <c r="M38" s="734">
        <v>4797.96</v>
      </c>
      <c r="O38" s="641"/>
      <c r="P38" s="641"/>
      <c r="S38" s="641"/>
    </row>
    <row r="39" spans="1:19" ht="14.1" customHeight="1">
      <c r="A39" s="1056"/>
      <c r="B39" s="1057"/>
      <c r="C39" s="1058"/>
      <c r="D39" s="24"/>
      <c r="E39" s="78">
        <v>1000</v>
      </c>
      <c r="F39" s="79">
        <v>600</v>
      </c>
      <c r="G39" s="67">
        <v>200</v>
      </c>
      <c r="H39" s="81">
        <v>2</v>
      </c>
      <c r="I39" s="82">
        <f t="shared" si="0"/>
        <v>1.2</v>
      </c>
      <c r="J39" s="82">
        <f t="shared" si="1"/>
        <v>0.24</v>
      </c>
      <c r="K39" s="71">
        <f>L39/1000*G39</f>
        <v>957.84199999999998</v>
      </c>
      <c r="L39" s="627">
        <f t="shared" si="3"/>
        <v>4789.21</v>
      </c>
      <c r="M39" s="733">
        <v>4789.21</v>
      </c>
      <c r="O39" s="641"/>
      <c r="P39" s="641"/>
      <c r="S39" s="641"/>
    </row>
    <row r="40" spans="1:19" ht="14.1" customHeight="1">
      <c r="A40" s="1122" t="s">
        <v>265</v>
      </c>
      <c r="B40" s="1201"/>
      <c r="C40" s="1202"/>
      <c r="D40" s="1085" t="s">
        <v>272</v>
      </c>
      <c r="E40" s="53">
        <v>1000</v>
      </c>
      <c r="F40" s="54">
        <v>600</v>
      </c>
      <c r="G40" s="84">
        <v>40</v>
      </c>
      <c r="H40" s="56">
        <v>8</v>
      </c>
      <c r="I40" s="57">
        <f t="shared" si="0"/>
        <v>4.8</v>
      </c>
      <c r="J40" s="57">
        <f t="shared" si="1"/>
        <v>0.192</v>
      </c>
      <c r="K40" s="50">
        <f t="shared" ref="K40:K73" si="5">L40*J40/I40</f>
        <v>197.7328</v>
      </c>
      <c r="L40" s="524">
        <f t="shared" si="3"/>
        <v>4943.32</v>
      </c>
      <c r="M40" s="713">
        <v>4943.32</v>
      </c>
      <c r="O40" s="641"/>
      <c r="P40" s="641"/>
      <c r="S40" s="641"/>
    </row>
    <row r="41" spans="1:19" ht="14.1" customHeight="1">
      <c r="A41" s="1125"/>
      <c r="B41" s="1203"/>
      <c r="C41" s="1204"/>
      <c r="D41" s="1147"/>
      <c r="E41" s="59">
        <v>1000</v>
      </c>
      <c r="F41" s="60">
        <v>600</v>
      </c>
      <c r="G41" s="61">
        <v>50</v>
      </c>
      <c r="H41" s="62">
        <v>6</v>
      </c>
      <c r="I41" s="63">
        <f t="shared" si="0"/>
        <v>3.6</v>
      </c>
      <c r="J41" s="63">
        <f t="shared" si="1"/>
        <v>0.18</v>
      </c>
      <c r="K41" s="85">
        <f t="shared" si="5"/>
        <v>238.63299999999995</v>
      </c>
      <c r="L41" s="509">
        <f t="shared" si="3"/>
        <v>4772.66</v>
      </c>
      <c r="M41" s="735">
        <v>4772.66</v>
      </c>
      <c r="O41" s="641"/>
      <c r="P41" s="641"/>
      <c r="S41" s="641"/>
    </row>
    <row r="42" spans="1:19" ht="14.1" customHeight="1">
      <c r="A42" s="1125"/>
      <c r="B42" s="1203"/>
      <c r="C42" s="1204"/>
      <c r="D42" s="1147"/>
      <c r="E42" s="59">
        <v>1000</v>
      </c>
      <c r="F42" s="60">
        <v>600</v>
      </c>
      <c r="G42" s="61">
        <v>60</v>
      </c>
      <c r="H42" s="62">
        <v>6</v>
      </c>
      <c r="I42" s="63">
        <f t="shared" si="0"/>
        <v>3.6</v>
      </c>
      <c r="J42" s="63">
        <f t="shared" si="1"/>
        <v>0.216</v>
      </c>
      <c r="K42" s="85">
        <f t="shared" si="5"/>
        <v>279.55919999999998</v>
      </c>
      <c r="L42" s="509">
        <f t="shared" si="3"/>
        <v>4659.32</v>
      </c>
      <c r="M42" s="735">
        <v>4659.32</v>
      </c>
      <c r="N42" s="641"/>
      <c r="O42" s="641"/>
      <c r="P42" s="641"/>
      <c r="S42" s="641"/>
    </row>
    <row r="43" spans="1:19" ht="14.1" customHeight="1">
      <c r="A43" s="1125"/>
      <c r="B43" s="1203"/>
      <c r="C43" s="1204"/>
      <c r="D43" s="1147"/>
      <c r="E43" s="59">
        <v>1000</v>
      </c>
      <c r="F43" s="60">
        <v>600</v>
      </c>
      <c r="G43" s="61">
        <v>70</v>
      </c>
      <c r="H43" s="62">
        <v>6</v>
      </c>
      <c r="I43" s="63">
        <f t="shared" si="0"/>
        <v>3.6</v>
      </c>
      <c r="J43" s="63">
        <f t="shared" si="1"/>
        <v>0.252</v>
      </c>
      <c r="K43" s="98">
        <f t="shared" si="5"/>
        <v>320.44390000000004</v>
      </c>
      <c r="L43" s="509">
        <f t="shared" si="3"/>
        <v>4577.7700000000004</v>
      </c>
      <c r="M43" s="735">
        <v>4577.7700000000004</v>
      </c>
      <c r="O43" s="641"/>
      <c r="P43" s="641"/>
      <c r="S43" s="641"/>
    </row>
    <row r="44" spans="1:19" ht="14.1" customHeight="1">
      <c r="A44" s="1125"/>
      <c r="B44" s="1203"/>
      <c r="C44" s="1204"/>
      <c r="D44" s="1147"/>
      <c r="E44" s="59">
        <v>1000</v>
      </c>
      <c r="F44" s="60">
        <v>600</v>
      </c>
      <c r="G44" s="61">
        <v>80</v>
      </c>
      <c r="H44" s="62">
        <v>4</v>
      </c>
      <c r="I44" s="63">
        <f t="shared" si="0"/>
        <v>2.4</v>
      </c>
      <c r="J44" s="63">
        <f t="shared" si="1"/>
        <v>0.192</v>
      </c>
      <c r="K44" s="98">
        <f t="shared" si="5"/>
        <v>361.38560000000001</v>
      </c>
      <c r="L44" s="509">
        <f t="shared" si="3"/>
        <v>4517.32</v>
      </c>
      <c r="M44" s="735">
        <v>4517.32</v>
      </c>
      <c r="O44" s="641"/>
      <c r="P44" s="641"/>
      <c r="S44" s="641"/>
    </row>
    <row r="45" spans="1:19" ht="14.1" customHeight="1">
      <c r="A45" s="1125"/>
      <c r="B45" s="1203"/>
      <c r="C45" s="1204"/>
      <c r="D45" s="529" t="s">
        <v>68</v>
      </c>
      <c r="E45" s="59">
        <v>1000</v>
      </c>
      <c r="F45" s="60">
        <v>600</v>
      </c>
      <c r="G45" s="61">
        <v>90</v>
      </c>
      <c r="H45" s="62">
        <v>4</v>
      </c>
      <c r="I45" s="63">
        <f t="shared" si="0"/>
        <v>2.4</v>
      </c>
      <c r="J45" s="63">
        <f t="shared" si="1"/>
        <v>0.216</v>
      </c>
      <c r="K45" s="98">
        <f t="shared" si="5"/>
        <v>402.19739999999996</v>
      </c>
      <c r="L45" s="509">
        <f t="shared" si="3"/>
        <v>4468.8599999999997</v>
      </c>
      <c r="M45" s="735">
        <v>4468.8599999999997</v>
      </c>
      <c r="O45" s="641"/>
      <c r="P45" s="641"/>
      <c r="S45" s="641"/>
    </row>
    <row r="46" spans="1:19" ht="14.1" customHeight="1">
      <c r="A46" s="1125"/>
      <c r="B46" s="1203"/>
      <c r="C46" s="1204"/>
      <c r="D46" s="531"/>
      <c r="E46" s="59">
        <v>1000</v>
      </c>
      <c r="F46" s="60">
        <v>600</v>
      </c>
      <c r="G46" s="61">
        <v>100</v>
      </c>
      <c r="H46" s="62">
        <v>3</v>
      </c>
      <c r="I46" s="63">
        <f t="shared" si="0"/>
        <v>1.8</v>
      </c>
      <c r="J46" s="63">
        <f t="shared" si="1"/>
        <v>0.18</v>
      </c>
      <c r="K46" s="98">
        <f t="shared" si="5"/>
        <v>443.14499999999998</v>
      </c>
      <c r="L46" s="509">
        <f t="shared" si="3"/>
        <v>4431.45</v>
      </c>
      <c r="M46" s="735">
        <v>4431.45</v>
      </c>
      <c r="O46" s="641"/>
      <c r="P46" s="641"/>
      <c r="S46" s="641"/>
    </row>
    <row r="47" spans="1:19" ht="14.1" customHeight="1">
      <c r="A47" s="1125"/>
      <c r="B47" s="1203"/>
      <c r="C47" s="1204"/>
      <c r="D47" s="1147" t="s">
        <v>80</v>
      </c>
      <c r="E47" s="59">
        <v>1000</v>
      </c>
      <c r="F47" s="60">
        <v>600</v>
      </c>
      <c r="G47" s="61">
        <v>110</v>
      </c>
      <c r="H47" s="62">
        <v>3</v>
      </c>
      <c r="I47" s="63">
        <f t="shared" si="0"/>
        <v>1.8</v>
      </c>
      <c r="J47" s="63">
        <f t="shared" si="1"/>
        <v>0.19800000000000001</v>
      </c>
      <c r="K47" s="64">
        <f t="shared" si="5"/>
        <v>484.06819999999999</v>
      </c>
      <c r="L47" s="515">
        <f t="shared" si="3"/>
        <v>4400.62</v>
      </c>
      <c r="M47" s="720">
        <v>4400.62</v>
      </c>
      <c r="O47" s="641"/>
      <c r="P47" s="641"/>
      <c r="S47" s="641"/>
    </row>
    <row r="48" spans="1:19" ht="14.1" customHeight="1">
      <c r="A48" s="1125"/>
      <c r="B48" s="1203"/>
      <c r="C48" s="1204"/>
      <c r="D48" s="1147"/>
      <c r="E48" s="59">
        <v>1000</v>
      </c>
      <c r="F48" s="60">
        <v>600</v>
      </c>
      <c r="G48" s="61">
        <v>120</v>
      </c>
      <c r="H48" s="62">
        <v>3</v>
      </c>
      <c r="I48" s="63">
        <f t="shared" si="0"/>
        <v>1.8</v>
      </c>
      <c r="J48" s="63">
        <f t="shared" si="1"/>
        <v>0.216</v>
      </c>
      <c r="K48" s="64">
        <f t="shared" si="5"/>
        <v>524.89560000000006</v>
      </c>
      <c r="L48" s="515">
        <f t="shared" si="3"/>
        <v>4374.13</v>
      </c>
      <c r="M48" s="720">
        <v>4374.13</v>
      </c>
      <c r="O48" s="641"/>
      <c r="P48" s="641"/>
      <c r="S48" s="641"/>
    </row>
    <row r="49" spans="1:19" ht="14.1" customHeight="1">
      <c r="A49" s="1125"/>
      <c r="B49" s="1203"/>
      <c r="C49" s="1204"/>
      <c r="D49" s="1147"/>
      <c r="E49" s="59">
        <v>1000</v>
      </c>
      <c r="F49" s="60">
        <v>600</v>
      </c>
      <c r="G49" s="61">
        <v>130</v>
      </c>
      <c r="H49" s="62">
        <v>3</v>
      </c>
      <c r="I49" s="63">
        <f t="shared" si="0"/>
        <v>1.8</v>
      </c>
      <c r="J49" s="63">
        <f t="shared" si="1"/>
        <v>0.23400000000000001</v>
      </c>
      <c r="K49" s="64">
        <f t="shared" si="5"/>
        <v>565.78340000000003</v>
      </c>
      <c r="L49" s="515">
        <f t="shared" si="3"/>
        <v>4352.18</v>
      </c>
      <c r="M49" s="720">
        <v>4352.18</v>
      </c>
      <c r="O49" s="641"/>
      <c r="P49" s="641"/>
      <c r="S49" s="641"/>
    </row>
    <row r="50" spans="1:19" ht="14.1" customHeight="1">
      <c r="A50" s="1125"/>
      <c r="B50" s="1203"/>
      <c r="C50" s="1204"/>
      <c r="D50" s="1147"/>
      <c r="E50" s="59">
        <v>1000</v>
      </c>
      <c r="F50" s="60">
        <v>600</v>
      </c>
      <c r="G50" s="61">
        <v>140</v>
      </c>
      <c r="H50" s="62">
        <v>3</v>
      </c>
      <c r="I50" s="63">
        <f t="shared" si="0"/>
        <v>1.8</v>
      </c>
      <c r="J50" s="63">
        <f t="shared" si="1"/>
        <v>0.252</v>
      </c>
      <c r="K50" s="64">
        <f t="shared" si="5"/>
        <v>606.68580000000009</v>
      </c>
      <c r="L50" s="515">
        <f t="shared" si="3"/>
        <v>4333.47</v>
      </c>
      <c r="M50" s="720">
        <v>4333.47</v>
      </c>
      <c r="O50" s="641"/>
      <c r="P50" s="641"/>
      <c r="S50" s="641"/>
    </row>
    <row r="51" spans="1:19" ht="14.1" customHeight="1">
      <c r="A51" s="1125"/>
      <c r="B51" s="1203"/>
      <c r="C51" s="1204"/>
      <c r="D51" s="531"/>
      <c r="E51" s="59">
        <v>1000</v>
      </c>
      <c r="F51" s="60">
        <v>600</v>
      </c>
      <c r="G51" s="61">
        <v>150</v>
      </c>
      <c r="H51" s="62">
        <v>2</v>
      </c>
      <c r="I51" s="63">
        <f t="shared" si="0"/>
        <v>1.2</v>
      </c>
      <c r="J51" s="63">
        <f t="shared" si="1"/>
        <v>0.18</v>
      </c>
      <c r="K51" s="64">
        <f t="shared" si="5"/>
        <v>647.70000000000005</v>
      </c>
      <c r="L51" s="515">
        <f t="shared" si="3"/>
        <v>4318</v>
      </c>
      <c r="M51" s="720">
        <v>4318</v>
      </c>
      <c r="O51" s="641"/>
      <c r="P51" s="641"/>
      <c r="S51" s="641"/>
    </row>
    <row r="52" spans="1:19" ht="14.1" customHeight="1">
      <c r="A52" s="1125"/>
      <c r="B52" s="1203"/>
      <c r="C52" s="1204"/>
      <c r="D52" s="531"/>
      <c r="E52" s="51">
        <v>1000</v>
      </c>
      <c r="F52" s="13">
        <v>600</v>
      </c>
      <c r="G52" s="61">
        <v>160</v>
      </c>
      <c r="H52" s="15">
        <v>2</v>
      </c>
      <c r="I52" s="58">
        <f t="shared" ref="I52:I73" si="6">E52*F52*H52/1000000</f>
        <v>1.2</v>
      </c>
      <c r="J52" s="58">
        <f t="shared" ref="J52:J73" si="7">E52*F52*G52*H52/1000000000</f>
        <v>0.192</v>
      </c>
      <c r="K52" s="11">
        <f t="shared" si="5"/>
        <v>688.59520000000009</v>
      </c>
      <c r="L52" s="515">
        <f t="shared" si="3"/>
        <v>4303.72</v>
      </c>
      <c r="M52" s="720">
        <v>4303.72</v>
      </c>
      <c r="O52" s="641"/>
      <c r="P52" s="641"/>
      <c r="S52" s="641"/>
    </row>
    <row r="53" spans="1:19" ht="14.1" customHeight="1">
      <c r="A53" s="1125"/>
      <c r="B53" s="1203"/>
      <c r="C53" s="1204"/>
      <c r="D53" s="531"/>
      <c r="E53" s="73">
        <v>1000</v>
      </c>
      <c r="F53" s="74">
        <v>600</v>
      </c>
      <c r="G53" s="61">
        <v>170</v>
      </c>
      <c r="H53" s="76">
        <v>2</v>
      </c>
      <c r="I53" s="77">
        <f t="shared" si="6"/>
        <v>1.2</v>
      </c>
      <c r="J53" s="77">
        <f t="shared" si="7"/>
        <v>0.20399999999999999</v>
      </c>
      <c r="K53" s="99">
        <f t="shared" si="5"/>
        <v>729.39009999999985</v>
      </c>
      <c r="L53" s="628">
        <f t="shared" si="3"/>
        <v>4290.53</v>
      </c>
      <c r="M53" s="734">
        <v>4290.53</v>
      </c>
      <c r="O53" s="641"/>
      <c r="P53" s="641"/>
      <c r="S53" s="641"/>
    </row>
    <row r="54" spans="1:19" ht="14.1" customHeight="1">
      <c r="A54" s="1125"/>
      <c r="B54" s="1203"/>
      <c r="C54" s="1204"/>
      <c r="D54" s="531"/>
      <c r="E54" s="73">
        <v>1000</v>
      </c>
      <c r="F54" s="74">
        <v>600</v>
      </c>
      <c r="G54" s="61">
        <v>180</v>
      </c>
      <c r="H54" s="76">
        <v>2</v>
      </c>
      <c r="I54" s="77">
        <f t="shared" si="6"/>
        <v>1.2</v>
      </c>
      <c r="J54" s="77">
        <f t="shared" si="7"/>
        <v>0.216</v>
      </c>
      <c r="K54" s="99">
        <f t="shared" si="5"/>
        <v>770.31</v>
      </c>
      <c r="L54" s="628">
        <f t="shared" si="3"/>
        <v>4279.5</v>
      </c>
      <c r="M54" s="734">
        <v>4279.5</v>
      </c>
      <c r="O54" s="641"/>
      <c r="P54" s="641"/>
      <c r="S54" s="641"/>
    </row>
    <row r="55" spans="1:19" ht="14.1" customHeight="1">
      <c r="A55" s="1125"/>
      <c r="B55" s="1203"/>
      <c r="C55" s="1204"/>
      <c r="D55" s="531"/>
      <c r="E55" s="73">
        <v>1000</v>
      </c>
      <c r="F55" s="74">
        <v>600</v>
      </c>
      <c r="G55" s="61">
        <v>190</v>
      </c>
      <c r="H55" s="76">
        <v>2</v>
      </c>
      <c r="I55" s="77">
        <f t="shared" si="6"/>
        <v>1.2</v>
      </c>
      <c r="J55" s="77">
        <f t="shared" si="7"/>
        <v>0.22800000000000001</v>
      </c>
      <c r="K55" s="99">
        <f t="shared" si="5"/>
        <v>811.21260000000007</v>
      </c>
      <c r="L55" s="628">
        <f t="shared" si="3"/>
        <v>4269.54</v>
      </c>
      <c r="M55" s="734">
        <v>4269.54</v>
      </c>
      <c r="O55" s="641"/>
      <c r="P55" s="641"/>
      <c r="S55" s="641"/>
    </row>
    <row r="56" spans="1:19" ht="14.1" customHeight="1">
      <c r="A56" s="1205"/>
      <c r="B56" s="1206"/>
      <c r="C56" s="1207"/>
      <c r="D56" s="532"/>
      <c r="E56" s="78">
        <v>1000</v>
      </c>
      <c r="F56" s="79">
        <v>600</v>
      </c>
      <c r="G56" s="67">
        <v>200</v>
      </c>
      <c r="H56" s="81">
        <v>2</v>
      </c>
      <c r="I56" s="82">
        <f t="shared" si="6"/>
        <v>1.2</v>
      </c>
      <c r="J56" s="82">
        <f t="shared" si="7"/>
        <v>0.24</v>
      </c>
      <c r="K56" s="71">
        <f t="shared" si="5"/>
        <v>852.15599999999995</v>
      </c>
      <c r="L56" s="627">
        <f t="shared" si="3"/>
        <v>4260.78</v>
      </c>
      <c r="M56" s="733">
        <v>4260.78</v>
      </c>
      <c r="O56" s="641"/>
      <c r="P56" s="641"/>
      <c r="S56" s="641"/>
    </row>
    <row r="57" spans="1:19" s="2" customFormat="1" ht="14.1" customHeight="1">
      <c r="A57" s="1053" t="s">
        <v>269</v>
      </c>
      <c r="B57" s="1067"/>
      <c r="C57" s="1068"/>
      <c r="D57" s="1074" t="s">
        <v>266</v>
      </c>
      <c r="E57" s="53">
        <v>1000</v>
      </c>
      <c r="F57" s="54">
        <v>600</v>
      </c>
      <c r="G57" s="55">
        <v>50</v>
      </c>
      <c r="H57" s="56">
        <v>8</v>
      </c>
      <c r="I57" s="57">
        <f t="shared" si="6"/>
        <v>4.8</v>
      </c>
      <c r="J57" s="57">
        <f t="shared" si="7"/>
        <v>0.24</v>
      </c>
      <c r="K57" s="50">
        <f t="shared" si="5"/>
        <v>204.78199999999998</v>
      </c>
      <c r="L57" s="524">
        <f t="shared" si="3"/>
        <v>4095.64</v>
      </c>
      <c r="M57" s="713">
        <v>4095.64</v>
      </c>
      <c r="N57" s="641"/>
      <c r="O57" s="641"/>
      <c r="P57" s="641"/>
      <c r="S57" s="641"/>
    </row>
    <row r="58" spans="1:19" s="2" customFormat="1" ht="14.1" customHeight="1">
      <c r="A58" s="1069"/>
      <c r="B58" s="1070"/>
      <c r="C58" s="1071"/>
      <c r="D58" s="1075"/>
      <c r="E58" s="51">
        <v>1000</v>
      </c>
      <c r="F58" s="13">
        <v>600</v>
      </c>
      <c r="G58" s="14">
        <v>60</v>
      </c>
      <c r="H58" s="15">
        <v>6</v>
      </c>
      <c r="I58" s="58">
        <f t="shared" si="6"/>
        <v>3.6</v>
      </c>
      <c r="J58" s="58">
        <f t="shared" si="7"/>
        <v>0.216</v>
      </c>
      <c r="K58" s="64">
        <f t="shared" si="5"/>
        <v>238.9314</v>
      </c>
      <c r="L58" s="515">
        <f t="shared" si="3"/>
        <v>3982.19</v>
      </c>
      <c r="M58" s="746">
        <v>3982.19</v>
      </c>
      <c r="N58" s="6"/>
      <c r="O58" s="641"/>
      <c r="P58" s="641"/>
      <c r="S58" s="641"/>
    </row>
    <row r="59" spans="1:19" s="2" customFormat="1" ht="14.1" customHeight="1">
      <c r="A59" s="1069"/>
      <c r="B59" s="1070"/>
      <c r="C59" s="1071"/>
      <c r="D59" s="1075"/>
      <c r="E59" s="51">
        <v>1000</v>
      </c>
      <c r="F59" s="13">
        <v>600</v>
      </c>
      <c r="G59" s="14">
        <v>70</v>
      </c>
      <c r="H59" s="15">
        <v>6</v>
      </c>
      <c r="I59" s="58">
        <f t="shared" si="6"/>
        <v>3.6</v>
      </c>
      <c r="J59" s="58">
        <f t="shared" si="7"/>
        <v>0.252</v>
      </c>
      <c r="K59" s="64">
        <f t="shared" si="5"/>
        <v>273.05250000000001</v>
      </c>
      <c r="L59" s="515">
        <f t="shared" si="3"/>
        <v>3900.75</v>
      </c>
      <c r="M59" s="746">
        <v>3900.75</v>
      </c>
      <c r="N59" s="6"/>
      <c r="O59" s="641"/>
      <c r="P59" s="641"/>
      <c r="Q59"/>
      <c r="R59"/>
      <c r="S59" s="641"/>
    </row>
    <row r="60" spans="1:19" s="2" customFormat="1" ht="14.1" customHeight="1">
      <c r="A60" s="1069"/>
      <c r="B60" s="1070"/>
      <c r="C60" s="1071"/>
      <c r="D60" s="1075"/>
      <c r="E60" s="51">
        <v>1000</v>
      </c>
      <c r="F60" s="13">
        <v>600</v>
      </c>
      <c r="G60" s="14">
        <v>75</v>
      </c>
      <c r="H60" s="15">
        <v>6</v>
      </c>
      <c r="I60" s="58">
        <f t="shared" si="6"/>
        <v>3.6</v>
      </c>
      <c r="J60" s="58">
        <f t="shared" si="7"/>
        <v>0.27</v>
      </c>
      <c r="K60" s="64">
        <f t="shared" si="5"/>
        <v>290.0745</v>
      </c>
      <c r="L60" s="515">
        <f t="shared" si="3"/>
        <v>3867.66</v>
      </c>
      <c r="M60" s="746">
        <v>3867.66</v>
      </c>
      <c r="N60" s="6"/>
      <c r="O60" s="641"/>
      <c r="P60" s="641"/>
      <c r="Q60"/>
      <c r="R60"/>
      <c r="S60" s="641"/>
    </row>
    <row r="61" spans="1:19" s="2" customFormat="1" ht="14.1" customHeight="1">
      <c r="A61" s="1072"/>
      <c r="B61" s="1070"/>
      <c r="C61" s="1071"/>
      <c r="D61" s="1075"/>
      <c r="E61" s="51">
        <v>1000</v>
      </c>
      <c r="F61" s="13">
        <v>600</v>
      </c>
      <c r="G61" s="14">
        <v>80</v>
      </c>
      <c r="H61" s="15">
        <v>6</v>
      </c>
      <c r="I61" s="58">
        <f t="shared" si="6"/>
        <v>3.6</v>
      </c>
      <c r="J61" s="58">
        <f t="shared" si="7"/>
        <v>0.28799999999999998</v>
      </c>
      <c r="K61" s="64">
        <f t="shared" si="5"/>
        <v>307.21519999999998</v>
      </c>
      <c r="L61" s="515">
        <f t="shared" si="3"/>
        <v>3840.19</v>
      </c>
      <c r="M61" s="746">
        <v>3840.19</v>
      </c>
      <c r="N61" s="6"/>
      <c r="O61" s="644"/>
      <c r="P61" s="644"/>
      <c r="S61" s="641"/>
    </row>
    <row r="62" spans="1:19" s="2" customFormat="1" ht="14.1" customHeight="1">
      <c r="A62" s="1072"/>
      <c r="B62" s="1070"/>
      <c r="C62" s="1071"/>
      <c r="D62" s="1208" t="s">
        <v>273</v>
      </c>
      <c r="E62" s="51">
        <v>1000</v>
      </c>
      <c r="F62" s="13">
        <v>600</v>
      </c>
      <c r="G62" s="14">
        <v>90</v>
      </c>
      <c r="H62" s="15">
        <v>4</v>
      </c>
      <c r="I62" s="58">
        <f t="shared" si="6"/>
        <v>2.4</v>
      </c>
      <c r="J62" s="58">
        <f t="shared" si="7"/>
        <v>0.216</v>
      </c>
      <c r="K62" s="64">
        <f t="shared" si="5"/>
        <v>341.25659999999999</v>
      </c>
      <c r="L62" s="515">
        <f t="shared" si="3"/>
        <v>3791.74</v>
      </c>
      <c r="M62" s="746">
        <v>3791.74</v>
      </c>
      <c r="N62" s="6"/>
      <c r="O62" s="641"/>
      <c r="P62" s="641"/>
      <c r="S62" s="641"/>
    </row>
    <row r="63" spans="1:19" s="2" customFormat="1" ht="14.1" customHeight="1">
      <c r="A63" s="1072"/>
      <c r="B63" s="1070"/>
      <c r="C63" s="1071"/>
      <c r="D63" s="1208"/>
      <c r="E63" s="51">
        <v>1000</v>
      </c>
      <c r="F63" s="13">
        <v>600</v>
      </c>
      <c r="G63" s="14">
        <v>100</v>
      </c>
      <c r="H63" s="15">
        <v>4</v>
      </c>
      <c r="I63" s="58">
        <f t="shared" si="6"/>
        <v>2.4</v>
      </c>
      <c r="J63" s="58">
        <f t="shared" si="7"/>
        <v>0.24</v>
      </c>
      <c r="K63" s="64">
        <f t="shared" si="5"/>
        <v>375.43200000000002</v>
      </c>
      <c r="L63" s="515">
        <f t="shared" si="3"/>
        <v>3754.32</v>
      </c>
      <c r="M63" s="746">
        <v>3754.32</v>
      </c>
      <c r="N63" s="644"/>
      <c r="O63" s="641"/>
      <c r="P63" s="641"/>
      <c r="S63" s="641"/>
    </row>
    <row r="64" spans="1:19" s="2" customFormat="1" ht="14.1" customHeight="1">
      <c r="A64" s="1072"/>
      <c r="B64" s="1070"/>
      <c r="C64" s="1071"/>
      <c r="D64" s="33"/>
      <c r="E64" s="51">
        <v>1000</v>
      </c>
      <c r="F64" s="13">
        <v>600</v>
      </c>
      <c r="G64" s="14">
        <v>110</v>
      </c>
      <c r="H64" s="15">
        <v>4</v>
      </c>
      <c r="I64" s="58">
        <f t="shared" si="6"/>
        <v>2.4</v>
      </c>
      <c r="J64" s="58">
        <f t="shared" si="7"/>
        <v>0.26400000000000001</v>
      </c>
      <c r="K64" s="64">
        <f t="shared" si="5"/>
        <v>409.58500000000004</v>
      </c>
      <c r="L64" s="515">
        <f t="shared" si="3"/>
        <v>3723.5</v>
      </c>
      <c r="M64" s="746">
        <v>3723.5</v>
      </c>
      <c r="N64" s="6"/>
      <c r="O64" s="641"/>
      <c r="P64" s="641"/>
      <c r="S64" s="641"/>
    </row>
    <row r="65" spans="1:19" s="2" customFormat="1" ht="14.1" customHeight="1">
      <c r="A65" s="1072"/>
      <c r="B65" s="1070"/>
      <c r="C65" s="1071"/>
      <c r="D65" s="1075" t="s">
        <v>456</v>
      </c>
      <c r="E65" s="51">
        <v>1000</v>
      </c>
      <c r="F65" s="13">
        <v>600</v>
      </c>
      <c r="G65" s="14">
        <v>120</v>
      </c>
      <c r="H65" s="15">
        <v>3</v>
      </c>
      <c r="I65" s="58">
        <f t="shared" si="6"/>
        <v>1.8</v>
      </c>
      <c r="J65" s="58">
        <f t="shared" si="7"/>
        <v>0.216</v>
      </c>
      <c r="K65" s="64">
        <f t="shared" si="5"/>
        <v>443.64</v>
      </c>
      <c r="L65" s="515">
        <f t="shared" si="3"/>
        <v>3697</v>
      </c>
      <c r="M65" s="746">
        <v>3697</v>
      </c>
      <c r="N65" s="6"/>
      <c r="O65" s="641"/>
      <c r="P65" s="641"/>
      <c r="S65" s="641"/>
    </row>
    <row r="66" spans="1:19" s="2" customFormat="1" ht="14.1" customHeight="1">
      <c r="A66" s="1072"/>
      <c r="B66" s="1070"/>
      <c r="C66" s="1071"/>
      <c r="D66" s="1075"/>
      <c r="E66" s="51">
        <v>1000</v>
      </c>
      <c r="F66" s="13">
        <v>600</v>
      </c>
      <c r="G66" s="14">
        <v>130</v>
      </c>
      <c r="H66" s="15">
        <v>3</v>
      </c>
      <c r="I66" s="58">
        <f t="shared" si="6"/>
        <v>1.8</v>
      </c>
      <c r="J66" s="58">
        <f t="shared" si="7"/>
        <v>0.23400000000000001</v>
      </c>
      <c r="K66" s="64">
        <f t="shared" si="5"/>
        <v>477.7552</v>
      </c>
      <c r="L66" s="515">
        <f t="shared" si="3"/>
        <v>3675.04</v>
      </c>
      <c r="M66" s="746">
        <v>3675.04</v>
      </c>
      <c r="N66" s="6"/>
      <c r="O66" s="641"/>
      <c r="P66" s="641"/>
      <c r="S66" s="641"/>
    </row>
    <row r="67" spans="1:19" s="2" customFormat="1" ht="14.1" customHeight="1">
      <c r="A67" s="1072"/>
      <c r="B67" s="1070"/>
      <c r="C67" s="1071"/>
      <c r="D67" s="33"/>
      <c r="E67" s="51">
        <v>1000</v>
      </c>
      <c r="F67" s="13">
        <v>600</v>
      </c>
      <c r="G67" s="14">
        <v>140</v>
      </c>
      <c r="H67" s="15">
        <v>3</v>
      </c>
      <c r="I67" s="58">
        <f t="shared" si="6"/>
        <v>1.8</v>
      </c>
      <c r="J67" s="58">
        <f t="shared" si="7"/>
        <v>0.252</v>
      </c>
      <c r="K67" s="64">
        <f t="shared" si="5"/>
        <v>511.88620000000003</v>
      </c>
      <c r="L67" s="515">
        <f t="shared" si="3"/>
        <v>3656.33</v>
      </c>
      <c r="M67" s="746">
        <v>3656.33</v>
      </c>
      <c r="N67" s="6"/>
      <c r="O67" s="641"/>
      <c r="P67" s="641"/>
      <c r="S67" s="641"/>
    </row>
    <row r="68" spans="1:19" s="2" customFormat="1" ht="14.1" customHeight="1">
      <c r="A68" s="1072"/>
      <c r="B68" s="1070"/>
      <c r="C68" s="1071"/>
      <c r="D68" s="33"/>
      <c r="E68" s="51">
        <v>1000</v>
      </c>
      <c r="F68" s="13">
        <v>600</v>
      </c>
      <c r="G68" s="14">
        <v>150</v>
      </c>
      <c r="H68" s="15">
        <v>3</v>
      </c>
      <c r="I68" s="58">
        <f t="shared" si="6"/>
        <v>1.8</v>
      </c>
      <c r="J68" s="58">
        <f t="shared" si="7"/>
        <v>0.27</v>
      </c>
      <c r="K68" s="64">
        <f t="shared" si="5"/>
        <v>546.13200000000006</v>
      </c>
      <c r="L68" s="515">
        <f t="shared" si="3"/>
        <v>3640.88</v>
      </c>
      <c r="M68" s="746">
        <v>3640.88</v>
      </c>
      <c r="N68" s="644"/>
      <c r="O68" s="641"/>
      <c r="P68" s="641"/>
      <c r="S68" s="641"/>
    </row>
    <row r="69" spans="1:19" s="2" customFormat="1" ht="14.1" customHeight="1">
      <c r="A69" s="1072"/>
      <c r="B69" s="1070"/>
      <c r="C69" s="1071"/>
      <c r="D69" s="33"/>
      <c r="E69" s="51">
        <v>1000</v>
      </c>
      <c r="F69" s="13">
        <v>600</v>
      </c>
      <c r="G69" s="14">
        <v>160</v>
      </c>
      <c r="H69" s="15">
        <v>3</v>
      </c>
      <c r="I69" s="58">
        <f t="shared" si="6"/>
        <v>1.8</v>
      </c>
      <c r="J69" s="58">
        <f t="shared" si="7"/>
        <v>0.28799999999999998</v>
      </c>
      <c r="K69" s="64">
        <f t="shared" si="5"/>
        <v>580.25599999999986</v>
      </c>
      <c r="L69" s="515">
        <f t="shared" si="3"/>
        <v>3626.6</v>
      </c>
      <c r="M69" s="746">
        <v>3626.6</v>
      </c>
      <c r="N69" s="6"/>
      <c r="O69" s="641"/>
      <c r="P69" s="641"/>
      <c r="S69" s="641"/>
    </row>
    <row r="70" spans="1:19" s="2" customFormat="1" ht="14.1" customHeight="1">
      <c r="A70" s="1072"/>
      <c r="B70" s="1070"/>
      <c r="C70" s="1071"/>
      <c r="D70" s="33"/>
      <c r="E70" s="51">
        <v>1000</v>
      </c>
      <c r="F70" s="13">
        <v>600</v>
      </c>
      <c r="G70" s="14">
        <v>170</v>
      </c>
      <c r="H70" s="15">
        <v>2</v>
      </c>
      <c r="I70" s="58">
        <f t="shared" si="6"/>
        <v>1.2</v>
      </c>
      <c r="J70" s="58">
        <f t="shared" si="7"/>
        <v>0.20399999999999999</v>
      </c>
      <c r="K70" s="64">
        <f t="shared" si="5"/>
        <v>614.27800000000002</v>
      </c>
      <c r="L70" s="515">
        <f>M70*(100%-$L$6)</f>
        <v>3613.4</v>
      </c>
      <c r="M70" s="746">
        <v>3613.4</v>
      </c>
      <c r="N70" s="6"/>
      <c r="O70" s="641"/>
      <c r="P70" s="641"/>
      <c r="S70" s="641"/>
    </row>
    <row r="71" spans="1:19" s="2" customFormat="1" ht="14.1" customHeight="1">
      <c r="A71" s="1072"/>
      <c r="B71" s="1070"/>
      <c r="C71" s="1071"/>
      <c r="D71" s="33"/>
      <c r="E71" s="51">
        <v>1000</v>
      </c>
      <c r="F71" s="13">
        <v>600</v>
      </c>
      <c r="G71" s="14">
        <v>180</v>
      </c>
      <c r="H71" s="15">
        <v>2</v>
      </c>
      <c r="I71" s="58">
        <f t="shared" si="6"/>
        <v>1.2</v>
      </c>
      <c r="J71" s="58">
        <f t="shared" si="7"/>
        <v>0.216</v>
      </c>
      <c r="K71" s="64">
        <f t="shared" si="5"/>
        <v>648.42660000000001</v>
      </c>
      <c r="L71" s="515">
        <f>M71*(100%-$L$6)</f>
        <v>3602.37</v>
      </c>
      <c r="M71" s="746">
        <v>3602.37</v>
      </c>
      <c r="N71" s="6"/>
      <c r="O71" s="641"/>
      <c r="P71" s="641"/>
      <c r="S71" s="641"/>
    </row>
    <row r="72" spans="1:19" s="2" customFormat="1" ht="14.1" customHeight="1">
      <c r="A72" s="1072"/>
      <c r="B72" s="1070"/>
      <c r="C72" s="1071"/>
      <c r="D72" s="33"/>
      <c r="E72" s="51">
        <v>1000</v>
      </c>
      <c r="F72" s="13">
        <v>600</v>
      </c>
      <c r="G72" s="14">
        <v>190</v>
      </c>
      <c r="H72" s="15">
        <v>2</v>
      </c>
      <c r="I72" s="58">
        <f t="shared" si="6"/>
        <v>1.2</v>
      </c>
      <c r="J72" s="58">
        <f t="shared" si="7"/>
        <v>0.22800000000000001</v>
      </c>
      <c r="K72" s="64">
        <f t="shared" si="5"/>
        <v>682.55980000000011</v>
      </c>
      <c r="L72" s="515">
        <f>M72*(100%-$L$6)</f>
        <v>3592.42</v>
      </c>
      <c r="M72" s="746">
        <v>3592.42</v>
      </c>
      <c r="N72" s="6"/>
      <c r="O72" s="641"/>
      <c r="P72" s="641"/>
      <c r="S72" s="641"/>
    </row>
    <row r="73" spans="1:19" s="2" customFormat="1" ht="14.1" customHeight="1">
      <c r="A73" s="1076"/>
      <c r="B73" s="1077"/>
      <c r="C73" s="1078"/>
      <c r="D73" s="34"/>
      <c r="E73" s="78">
        <v>1000</v>
      </c>
      <c r="F73" s="79">
        <v>600</v>
      </c>
      <c r="G73" s="80">
        <v>200</v>
      </c>
      <c r="H73" s="81">
        <v>2</v>
      </c>
      <c r="I73" s="82">
        <f t="shared" si="6"/>
        <v>1.2</v>
      </c>
      <c r="J73" s="82">
        <f t="shared" si="7"/>
        <v>0.24</v>
      </c>
      <c r="K73" s="70">
        <f t="shared" si="5"/>
        <v>716.73199999999997</v>
      </c>
      <c r="L73" s="627">
        <f>M73*(100%-$L$6)</f>
        <v>3583.66</v>
      </c>
      <c r="M73" s="747">
        <v>3583.66</v>
      </c>
      <c r="N73" s="644"/>
      <c r="O73" s="644"/>
      <c r="P73" s="644"/>
      <c r="S73" s="641"/>
    </row>
    <row r="74" spans="1:19" s="2" customFormat="1" ht="12.75" customHeight="1">
      <c r="A74" s="199"/>
      <c r="B74" s="199"/>
      <c r="C74" s="199"/>
      <c r="D74" s="200"/>
      <c r="E74" s="190"/>
      <c r="F74" s="190"/>
      <c r="G74" s="191"/>
      <c r="H74" s="190"/>
      <c r="I74" s="201"/>
      <c r="J74" s="201"/>
      <c r="K74" s="202"/>
      <c r="L74" s="202"/>
      <c r="M74" s="202"/>
    </row>
    <row r="75" spans="1:19" s="2" customFormat="1" ht="12.75" customHeight="1">
      <c r="A75" s="118" t="s">
        <v>18</v>
      </c>
      <c r="B75" s="118"/>
      <c r="C75" s="118"/>
      <c r="D75" s="4"/>
      <c r="E75" s="4"/>
      <c r="F75" s="4"/>
      <c r="G75" s="4"/>
      <c r="H75" s="4"/>
      <c r="I75" s="5"/>
      <c r="J75" s="5"/>
      <c r="K75" s="5" t="s">
        <v>19</v>
      </c>
      <c r="L75" s="5"/>
      <c r="M75" s="202"/>
    </row>
    <row r="76" spans="1:19" ht="12.75" customHeight="1">
      <c r="A76" s="1095" t="s">
        <v>29</v>
      </c>
      <c r="B76" s="1095"/>
      <c r="C76" s="1095"/>
      <c r="D76" s="1095"/>
      <c r="E76" s="1095"/>
      <c r="F76" s="1095"/>
      <c r="G76" s="1095"/>
      <c r="H76" s="1095"/>
      <c r="I76" s="1095"/>
      <c r="J76" s="1095"/>
      <c r="K76" s="7" t="s">
        <v>44</v>
      </c>
      <c r="L76" s="7"/>
      <c r="M76" s="16"/>
    </row>
    <row r="77" spans="1:19" ht="12.75" customHeight="1">
      <c r="A77" s="1096" t="s">
        <v>25</v>
      </c>
      <c r="B77" s="1096"/>
      <c r="C77" s="1096"/>
      <c r="D77" s="1096"/>
      <c r="E77" s="1096"/>
      <c r="F77" s="1096"/>
      <c r="G77" s="1096"/>
      <c r="H77" s="1096"/>
      <c r="I77" s="1096"/>
      <c r="J77" s="1096"/>
      <c r="K77" s="1097" t="s">
        <v>45</v>
      </c>
      <c r="L77" s="1097"/>
      <c r="M77" s="197"/>
    </row>
    <row r="78" spans="1:19" ht="12.75" customHeight="1">
      <c r="A78" s="1094" t="s">
        <v>61</v>
      </c>
      <c r="B78" s="1094"/>
      <c r="C78" s="1094"/>
      <c r="D78" s="1094"/>
      <c r="E78" s="1094"/>
      <c r="F78" s="1094"/>
      <c r="G78" s="1094"/>
      <c r="H78" s="1094"/>
      <c r="I78" s="1094"/>
      <c r="J78" s="1094"/>
      <c r="K78" s="270" t="s">
        <v>454</v>
      </c>
      <c r="L78" s="3"/>
      <c r="M78" s="17"/>
    </row>
    <row r="79" spans="1:19" ht="12.75" customHeight="1">
      <c r="A79" s="1094"/>
      <c r="B79" s="1094"/>
      <c r="C79" s="1094"/>
      <c r="D79" s="1094"/>
      <c r="E79" s="1094"/>
      <c r="F79" s="1094"/>
      <c r="G79" s="1094"/>
      <c r="H79" s="1094"/>
      <c r="I79" s="1094"/>
      <c r="J79" s="1094"/>
      <c r="K79" s="270" t="s">
        <v>455</v>
      </c>
      <c r="L79" s="3"/>
      <c r="M79" s="17"/>
    </row>
    <row r="80" spans="1:19" ht="12.75" customHeight="1"/>
  </sheetData>
  <mergeCells count="31">
    <mergeCell ref="A79:J79"/>
    <mergeCell ref="D21:D22"/>
    <mergeCell ref="D10:D17"/>
    <mergeCell ref="D33:D36"/>
    <mergeCell ref="D65:D66"/>
    <mergeCell ref="A78:J78"/>
    <mergeCell ref="A10:C22"/>
    <mergeCell ref="A1:L1"/>
    <mergeCell ref="A2:L2"/>
    <mergeCell ref="A3:L3"/>
    <mergeCell ref="A4:L4"/>
    <mergeCell ref="A7:C8"/>
    <mergeCell ref="D7:D8"/>
    <mergeCell ref="E7:G7"/>
    <mergeCell ref="H7:H8"/>
    <mergeCell ref="I7:I8"/>
    <mergeCell ref="J7:J8"/>
    <mergeCell ref="K7:L7"/>
    <mergeCell ref="A9:L9"/>
    <mergeCell ref="A76:J76"/>
    <mergeCell ref="A77:J77"/>
    <mergeCell ref="K77:L77"/>
    <mergeCell ref="A23:C39"/>
    <mergeCell ref="A57:C73"/>
    <mergeCell ref="D57:D61"/>
    <mergeCell ref="A40:C56"/>
    <mergeCell ref="D40:D44"/>
    <mergeCell ref="D47:D50"/>
    <mergeCell ref="D30:D31"/>
    <mergeCell ref="D23:D28"/>
    <mergeCell ref="D62:D63"/>
  </mergeCells>
  <printOptions horizontalCentered="1"/>
  <pageMargins left="0.78740157480314965" right="0.78740157480314965" top="0.55118110236220474" bottom="0.55118110236220474" header="0.51181102362204722" footer="0.51181102362204722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48"/>
  <sheetViews>
    <sheetView showGridLines="0" view="pageBreakPreview" zoomScale="80" zoomScaleNormal="100" zoomScaleSheetLayoutView="80" workbookViewId="0">
      <selection sqref="A1:K1"/>
    </sheetView>
  </sheetViews>
  <sheetFormatPr defaultRowHeight="12.75"/>
  <cols>
    <col min="1" max="1" width="50.28515625" style="180" customWidth="1"/>
    <col min="2" max="2" width="6.85546875" style="180" customWidth="1"/>
    <col min="3" max="5" width="8.7109375" style="180" customWidth="1"/>
    <col min="6" max="8" width="10.7109375" style="183" customWidth="1"/>
    <col min="9" max="9" width="11.28515625" style="183" customWidth="1"/>
    <col min="10" max="10" width="11.28515625" style="366" customWidth="1"/>
    <col min="11" max="11" width="9.140625" style="340" hidden="1" customWidth="1"/>
    <col min="12" max="12" width="10" style="340" bestFit="1" customWidth="1"/>
    <col min="13" max="16384" width="9.140625" style="340"/>
  </cols>
  <sheetData>
    <row r="1" spans="1:15" s="177" customFormat="1" ht="15.75">
      <c r="A1" s="1226" t="s">
        <v>97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540"/>
      <c r="M1" s="110"/>
    </row>
    <row r="2" spans="1:15" s="177" customFormat="1" ht="15.75">
      <c r="A2" s="1226" t="s">
        <v>0</v>
      </c>
      <c r="B2" s="1226"/>
      <c r="C2" s="1226"/>
      <c r="D2" s="1226"/>
      <c r="E2" s="1226"/>
      <c r="F2" s="1226"/>
      <c r="G2" s="1226"/>
      <c r="H2" s="1226"/>
      <c r="I2" s="1226"/>
      <c r="J2" s="1226"/>
      <c r="K2" s="568"/>
      <c r="L2" s="2"/>
      <c r="M2" s="19"/>
    </row>
    <row r="3" spans="1:15" s="177" customFormat="1" ht="15.75">
      <c r="A3" s="1226" t="s">
        <v>370</v>
      </c>
      <c r="B3" s="1228"/>
      <c r="C3" s="1228"/>
      <c r="D3" s="1228"/>
      <c r="E3" s="1228"/>
      <c r="F3" s="1228"/>
      <c r="G3" s="1228"/>
      <c r="H3" s="1228"/>
      <c r="I3" s="1228"/>
      <c r="J3" s="1228"/>
      <c r="K3" s="568"/>
      <c r="L3" s="2"/>
      <c r="M3" s="19"/>
    </row>
    <row r="4" spans="1:15" s="177" customFormat="1" ht="14.25">
      <c r="A4" s="1229" t="str">
        <f>'GBI 1'!A4:L4</f>
        <v xml:space="preserve"> от 06 марта 2017</v>
      </c>
      <c r="B4" s="1230"/>
      <c r="C4" s="1230"/>
      <c r="D4" s="1230"/>
      <c r="E4" s="1230"/>
      <c r="F4" s="1230"/>
      <c r="G4" s="1230"/>
      <c r="H4" s="1230"/>
      <c r="I4" s="1230"/>
      <c r="J4" s="1230"/>
      <c r="K4" s="568"/>
      <c r="L4" s="2"/>
      <c r="M4" s="19"/>
    </row>
    <row r="5" spans="1:15" s="177" customFormat="1" ht="15.75">
      <c r="A5" s="1231"/>
      <c r="B5" s="1231"/>
      <c r="C5" s="1231"/>
      <c r="D5" s="1231"/>
      <c r="E5" s="1231"/>
      <c r="F5" s="1231"/>
      <c r="G5" s="1231"/>
      <c r="H5" s="1231"/>
      <c r="I5" s="1231"/>
      <c r="J5" s="1231"/>
      <c r="L5" s="2"/>
      <c r="M5" s="19"/>
    </row>
    <row r="6" spans="1:15" s="2" customFormat="1" ht="15" customHeight="1">
      <c r="A6" s="562"/>
      <c r="B6" s="561"/>
      <c r="C6" s="561"/>
      <c r="D6" s="22"/>
      <c r="E6" s="22"/>
      <c r="F6" s="22"/>
      <c r="G6" s="22"/>
      <c r="H6" s="22"/>
      <c r="I6" s="156" t="s">
        <v>76</v>
      </c>
      <c r="J6" s="157">
        <v>0</v>
      </c>
      <c r="N6" s="6"/>
      <c r="O6" s="1"/>
    </row>
    <row r="7" spans="1:15" s="178" customFormat="1" ht="15.75" customHeight="1">
      <c r="A7" s="1232" t="s">
        <v>2</v>
      </c>
      <c r="B7" s="336" t="s">
        <v>99</v>
      </c>
      <c r="C7" s="1235" t="s">
        <v>371</v>
      </c>
      <c r="D7" s="1236"/>
      <c r="E7" s="1237"/>
      <c r="F7" s="1218" t="s">
        <v>5</v>
      </c>
      <c r="G7" s="1218" t="s">
        <v>6</v>
      </c>
      <c r="H7" s="1218" t="s">
        <v>7</v>
      </c>
      <c r="I7" s="1240" t="s">
        <v>84</v>
      </c>
      <c r="J7" s="1241"/>
      <c r="L7" s="109"/>
      <c r="M7" s="110"/>
    </row>
    <row r="8" spans="1:15" s="178" customFormat="1" ht="13.5" customHeight="1">
      <c r="A8" s="1233"/>
      <c r="B8" s="337" t="s">
        <v>100</v>
      </c>
      <c r="C8" s="1216" t="s">
        <v>8</v>
      </c>
      <c r="D8" s="1216" t="s">
        <v>9</v>
      </c>
      <c r="E8" s="1216" t="s">
        <v>372</v>
      </c>
      <c r="F8" s="1238"/>
      <c r="G8" s="1239"/>
      <c r="H8" s="1239"/>
      <c r="I8" s="1218" t="s">
        <v>101</v>
      </c>
      <c r="J8" s="1220" t="s">
        <v>102</v>
      </c>
      <c r="L8" s="109"/>
      <c r="M8" s="110"/>
    </row>
    <row r="9" spans="1:15" s="179" customFormat="1" ht="14.25" customHeight="1">
      <c r="A9" s="1234"/>
      <c r="B9" s="338"/>
      <c r="C9" s="1217"/>
      <c r="D9" s="1217"/>
      <c r="E9" s="1217"/>
      <c r="F9" s="1219"/>
      <c r="G9" s="1219"/>
      <c r="H9" s="1219"/>
      <c r="I9" s="1219"/>
      <c r="J9" s="1221"/>
      <c r="K9" s="339"/>
      <c r="L9" s="109"/>
      <c r="M9" s="110"/>
    </row>
    <row r="10" spans="1:15" s="179" customFormat="1" ht="18" customHeight="1">
      <c r="A10" s="1209" t="s">
        <v>373</v>
      </c>
      <c r="B10" s="1210"/>
      <c r="C10" s="1210"/>
      <c r="D10" s="1210"/>
      <c r="E10" s="1210"/>
      <c r="F10" s="1210"/>
      <c r="G10" s="1210"/>
      <c r="H10" s="1210"/>
      <c r="I10" s="1210"/>
      <c r="J10" s="1211"/>
      <c r="K10" s="339"/>
      <c r="L10" s="18"/>
      <c r="M10" s="18"/>
    </row>
    <row r="11" spans="1:15" ht="14.1" customHeight="1">
      <c r="A11" s="341" t="s">
        <v>374</v>
      </c>
      <c r="B11" s="342" t="s">
        <v>102</v>
      </c>
      <c r="C11" s="343">
        <v>1.6</v>
      </c>
      <c r="D11" s="344">
        <v>0.18</v>
      </c>
      <c r="E11" s="345">
        <v>0.18</v>
      </c>
      <c r="F11" s="342">
        <v>1</v>
      </c>
      <c r="G11" s="346">
        <v>70</v>
      </c>
      <c r="H11" s="346">
        <f>C11*D11*E11</f>
        <v>5.1839999999999997E-2</v>
      </c>
      <c r="I11" s="347">
        <f>K11*(1-$J$6)</f>
        <v>22.87</v>
      </c>
      <c r="J11" s="347">
        <f>I11*G11</f>
        <v>1600.9</v>
      </c>
      <c r="K11" s="348">
        <v>22.87</v>
      </c>
      <c r="L11" s="18"/>
      <c r="M11" s="18"/>
      <c r="N11" s="563"/>
    </row>
    <row r="12" spans="1:15" ht="14.1" customHeight="1">
      <c r="A12" s="350" t="s">
        <v>375</v>
      </c>
      <c r="B12" s="351" t="s">
        <v>102</v>
      </c>
      <c r="C12" s="352">
        <v>1.6</v>
      </c>
      <c r="D12" s="353">
        <v>0.14000000000000001</v>
      </c>
      <c r="E12" s="354">
        <v>0.14000000000000001</v>
      </c>
      <c r="F12" s="351">
        <v>1</v>
      </c>
      <c r="G12" s="355">
        <v>70</v>
      </c>
      <c r="H12" s="355">
        <f>C12*D12*E12</f>
        <v>3.1360000000000006E-2</v>
      </c>
      <c r="I12" s="356">
        <f>K12*(1-$J$6)</f>
        <v>36.28</v>
      </c>
      <c r="J12" s="356">
        <f>I12*G12</f>
        <v>2539.6</v>
      </c>
      <c r="K12" s="348">
        <v>36.28</v>
      </c>
      <c r="L12" s="644"/>
      <c r="M12" s="18"/>
      <c r="N12" s="563"/>
    </row>
    <row r="13" spans="1:15" ht="14.1" customHeight="1">
      <c r="A13" s="452" t="s">
        <v>376</v>
      </c>
      <c r="B13" s="453" t="s">
        <v>102</v>
      </c>
      <c r="C13" s="454">
        <v>1.6</v>
      </c>
      <c r="D13" s="455">
        <v>0.18</v>
      </c>
      <c r="E13" s="456">
        <v>0.18</v>
      </c>
      <c r="F13" s="453">
        <v>1</v>
      </c>
      <c r="G13" s="457">
        <v>70</v>
      </c>
      <c r="H13" s="457">
        <f>C13*D13*E13</f>
        <v>5.1839999999999997E-2</v>
      </c>
      <c r="I13" s="458">
        <f>K13*(1-$J$6)</f>
        <v>30.5</v>
      </c>
      <c r="J13" s="458">
        <f>I13*G13</f>
        <v>2135</v>
      </c>
      <c r="K13" s="348">
        <v>30.5</v>
      </c>
      <c r="L13" s="644"/>
      <c r="M13" s="18"/>
      <c r="N13" s="563"/>
      <c r="O13"/>
    </row>
    <row r="14" spans="1:15" ht="18" customHeight="1">
      <c r="A14" s="1209" t="s">
        <v>377</v>
      </c>
      <c r="B14" s="1210"/>
      <c r="C14" s="1210"/>
      <c r="D14" s="1210"/>
      <c r="E14" s="1210"/>
      <c r="F14" s="1210"/>
      <c r="G14" s="1210"/>
      <c r="H14" s="1210"/>
      <c r="I14" s="1210"/>
      <c r="J14" s="1211"/>
      <c r="L14" s="644"/>
      <c r="M14" s="18"/>
    </row>
    <row r="15" spans="1:15" ht="14.1" customHeight="1">
      <c r="A15" s="341" t="s">
        <v>378</v>
      </c>
      <c r="B15" s="342" t="s">
        <v>102</v>
      </c>
      <c r="C15" s="343">
        <v>1.6</v>
      </c>
      <c r="D15" s="344">
        <v>0.12</v>
      </c>
      <c r="E15" s="345">
        <v>0.12</v>
      </c>
      <c r="F15" s="342">
        <v>1</v>
      </c>
      <c r="G15" s="346">
        <v>70</v>
      </c>
      <c r="H15" s="346">
        <f>C15*D15*E15</f>
        <v>2.3039999999999998E-2</v>
      </c>
      <c r="I15" s="347">
        <f>K15*(1-$J$6)</f>
        <v>16.5</v>
      </c>
      <c r="J15" s="347">
        <f>I15*G15</f>
        <v>1155</v>
      </c>
      <c r="K15" s="348">
        <v>16.5</v>
      </c>
      <c r="L15" s="644"/>
      <c r="M15" s="18"/>
      <c r="N15" s="563"/>
      <c r="O15"/>
    </row>
    <row r="16" spans="1:15" ht="14.1" customHeight="1">
      <c r="A16" s="350" t="s">
        <v>378</v>
      </c>
      <c r="B16" s="351" t="s">
        <v>102</v>
      </c>
      <c r="C16" s="352">
        <v>1.6</v>
      </c>
      <c r="D16" s="353">
        <v>0.08</v>
      </c>
      <c r="E16" s="354">
        <v>0.08</v>
      </c>
      <c r="F16" s="351">
        <v>1</v>
      </c>
      <c r="G16" s="355">
        <v>30</v>
      </c>
      <c r="H16" s="355">
        <f>C16*D16*E16</f>
        <v>1.0240000000000001E-2</v>
      </c>
      <c r="I16" s="356">
        <v>19</v>
      </c>
      <c r="J16" s="356">
        <v>570</v>
      </c>
      <c r="K16" s="348">
        <v>16.5</v>
      </c>
      <c r="L16" s="644"/>
      <c r="M16" s="18"/>
      <c r="N16" s="563"/>
      <c r="O16"/>
    </row>
    <row r="17" spans="1:15" ht="14.1" customHeight="1">
      <c r="A17" s="452" t="s">
        <v>438</v>
      </c>
      <c r="B17" s="453" t="s">
        <v>102</v>
      </c>
      <c r="C17" s="454">
        <v>1.6</v>
      </c>
      <c r="D17" s="455">
        <v>0.1</v>
      </c>
      <c r="E17" s="456">
        <v>0.1</v>
      </c>
      <c r="F17" s="453">
        <v>1</v>
      </c>
      <c r="G17" s="457">
        <v>70</v>
      </c>
      <c r="H17" s="457">
        <f>C17*D17*E17</f>
        <v>1.6000000000000004E-2</v>
      </c>
      <c r="I17" s="458">
        <v>28</v>
      </c>
      <c r="J17" s="458">
        <v>1960</v>
      </c>
      <c r="K17" s="348"/>
      <c r="L17" s="644"/>
      <c r="M17" s="18"/>
      <c r="N17" s="563"/>
      <c r="O17"/>
    </row>
    <row r="18" spans="1:15" s="179" customFormat="1" ht="18" customHeight="1">
      <c r="A18" s="1209" t="s">
        <v>379</v>
      </c>
      <c r="B18" s="1212"/>
      <c r="C18" s="1212"/>
      <c r="D18" s="1212"/>
      <c r="E18" s="1212"/>
      <c r="F18" s="1212"/>
      <c r="G18" s="1212"/>
      <c r="H18" s="1212"/>
      <c r="I18" s="1212"/>
      <c r="J18" s="1213"/>
      <c r="K18" s="339"/>
      <c r="L18" s="18"/>
      <c r="M18" s="18"/>
    </row>
    <row r="19" spans="1:15" ht="14.1" customHeight="1">
      <c r="A19" s="1214" t="s">
        <v>380</v>
      </c>
      <c r="B19" s="669" t="s">
        <v>381</v>
      </c>
      <c r="C19" s="434">
        <v>40</v>
      </c>
      <c r="D19" s="670">
        <v>0.05</v>
      </c>
      <c r="E19" s="671"/>
      <c r="F19" s="672">
        <v>1</v>
      </c>
      <c r="G19" s="437"/>
      <c r="H19" s="673"/>
      <c r="I19" s="524"/>
      <c r="J19" s="667">
        <v>171.75</v>
      </c>
      <c r="K19" s="348"/>
      <c r="L19" s="18"/>
      <c r="M19"/>
    </row>
    <row r="20" spans="1:15" ht="14.1" customHeight="1">
      <c r="A20" s="1215"/>
      <c r="B20" s="674" t="s">
        <v>381</v>
      </c>
      <c r="C20" s="675">
        <v>40</v>
      </c>
      <c r="D20" s="676">
        <v>0.1</v>
      </c>
      <c r="E20" s="677"/>
      <c r="F20" s="659">
        <v>1</v>
      </c>
      <c r="G20" s="448"/>
      <c r="H20" s="678"/>
      <c r="I20" s="658"/>
      <c r="J20" s="668">
        <v>354.37</v>
      </c>
      <c r="K20" s="348"/>
      <c r="L20" s="18"/>
      <c r="M20"/>
    </row>
    <row r="21" spans="1:15" s="567" customFormat="1" ht="18" customHeight="1">
      <c r="A21" s="1223" t="s">
        <v>448</v>
      </c>
      <c r="B21" s="1224"/>
      <c r="C21" s="1224"/>
      <c r="D21" s="1224"/>
      <c r="E21" s="1224"/>
      <c r="F21" s="1224"/>
      <c r="G21" s="1224"/>
      <c r="H21" s="1224"/>
      <c r="I21" s="1224"/>
      <c r="J21" s="1225"/>
      <c r="K21" s="690"/>
      <c r="L21" s="654"/>
      <c r="M21" s="654"/>
    </row>
    <row r="22" spans="1:15" s="702" customFormat="1" ht="14.1" customHeight="1">
      <c r="A22" s="831" t="s">
        <v>449</v>
      </c>
      <c r="B22" s="691" t="s">
        <v>381</v>
      </c>
      <c r="C22" s="692">
        <v>20</v>
      </c>
      <c r="D22" s="693">
        <v>0.05</v>
      </c>
      <c r="E22" s="694"/>
      <c r="F22" s="695">
        <v>1</v>
      </c>
      <c r="G22" s="696"/>
      <c r="H22" s="697"/>
      <c r="I22" s="698"/>
      <c r="J22" s="699">
        <v>265</v>
      </c>
      <c r="K22" s="700"/>
      <c r="L22" s="654"/>
      <c r="M22" s="701"/>
    </row>
    <row r="23" spans="1:15" ht="12.75" customHeight="1">
      <c r="A23" s="357"/>
      <c r="B23" s="358"/>
      <c r="C23" s="358"/>
      <c r="D23" s="359"/>
      <c r="E23" s="359"/>
      <c r="F23" s="358"/>
      <c r="G23" s="359"/>
      <c r="H23" s="359"/>
      <c r="I23" s="360"/>
      <c r="J23" s="361"/>
      <c r="L23" s="349"/>
      <c r="M23" s="349"/>
    </row>
    <row r="24" spans="1:15" ht="12.75" customHeight="1">
      <c r="A24" s="278" t="s">
        <v>18</v>
      </c>
      <c r="I24" s="5" t="s">
        <v>19</v>
      </c>
      <c r="J24" s="5"/>
    </row>
    <row r="25" spans="1:15" ht="12.75" customHeight="1">
      <c r="A25" s="1095" t="s">
        <v>103</v>
      </c>
      <c r="B25" s="1095"/>
      <c r="C25" s="1095"/>
      <c r="D25" s="1095"/>
      <c r="E25" s="1095"/>
      <c r="F25" s="1095"/>
      <c r="G25" s="1095"/>
      <c r="H25" s="1095"/>
      <c r="I25" s="785" t="s">
        <v>44</v>
      </c>
      <c r="J25" s="785"/>
    </row>
    <row r="26" spans="1:15" ht="12.75" customHeight="1">
      <c r="A26" s="1222" t="s">
        <v>382</v>
      </c>
      <c r="B26" s="1222"/>
      <c r="C26" s="1222"/>
      <c r="D26" s="1222"/>
      <c r="E26" s="1222"/>
      <c r="F26" s="1222"/>
      <c r="G26" s="1222"/>
      <c r="H26" s="1222"/>
      <c r="I26" s="1097" t="s">
        <v>45</v>
      </c>
      <c r="J26" s="1097"/>
    </row>
    <row r="27" spans="1:15" ht="12.75" customHeight="1">
      <c r="A27" s="363"/>
      <c r="B27" s="363"/>
      <c r="C27" s="363"/>
      <c r="D27" s="363"/>
      <c r="E27" s="363"/>
      <c r="F27" s="358"/>
      <c r="G27" s="359"/>
      <c r="H27" s="359"/>
      <c r="I27" s="270" t="s">
        <v>454</v>
      </c>
      <c r="J27" s="271"/>
    </row>
    <row r="28" spans="1:15" ht="12.75" customHeight="1">
      <c r="F28" s="364"/>
      <c r="G28" s="365"/>
      <c r="H28" s="365"/>
      <c r="I28" s="270" t="s">
        <v>455</v>
      </c>
      <c r="J28" s="271"/>
    </row>
    <row r="29" spans="1:15" ht="14.25">
      <c r="F29" s="367"/>
      <c r="G29" s="367"/>
      <c r="H29" s="367"/>
      <c r="I29" s="367"/>
    </row>
    <row r="30" spans="1:15">
      <c r="F30" s="358"/>
      <c r="G30" s="359"/>
      <c r="H30" s="359"/>
      <c r="I30" s="359"/>
    </row>
    <row r="31" spans="1:15">
      <c r="F31" s="358"/>
      <c r="G31" s="359"/>
      <c r="H31" s="359"/>
      <c r="I31" s="359"/>
    </row>
    <row r="32" spans="1:15" ht="14.25">
      <c r="F32" s="367"/>
      <c r="G32" s="367"/>
      <c r="H32" s="367"/>
      <c r="I32" s="367"/>
    </row>
    <row r="33" spans="6:9">
      <c r="F33" s="358"/>
      <c r="G33" s="359"/>
      <c r="H33" s="359"/>
      <c r="I33" s="359"/>
    </row>
    <row r="34" spans="6:9">
      <c r="F34" s="358"/>
      <c r="G34" s="359"/>
      <c r="H34" s="359"/>
      <c r="I34" s="359"/>
    </row>
    <row r="35" spans="6:9">
      <c r="F35" s="358"/>
      <c r="G35" s="359"/>
      <c r="H35" s="359"/>
      <c r="I35" s="359"/>
    </row>
    <row r="36" spans="6:9">
      <c r="F36" s="358"/>
      <c r="G36" s="359"/>
      <c r="H36" s="359"/>
      <c r="I36" s="359"/>
    </row>
    <row r="37" spans="6:9">
      <c r="F37" s="358"/>
      <c r="G37" s="359"/>
      <c r="H37" s="359"/>
      <c r="I37" s="359"/>
    </row>
    <row r="38" spans="6:9">
      <c r="F38" s="358"/>
      <c r="G38" s="359"/>
      <c r="H38" s="359"/>
      <c r="I38" s="359"/>
    </row>
    <row r="39" spans="6:9">
      <c r="F39" s="358"/>
      <c r="G39" s="359"/>
      <c r="H39" s="359"/>
      <c r="I39" s="359"/>
    </row>
    <row r="40" spans="6:9">
      <c r="F40" s="358"/>
      <c r="G40" s="359"/>
      <c r="H40" s="359"/>
      <c r="I40" s="359"/>
    </row>
    <row r="41" spans="6:9">
      <c r="F41" s="358"/>
      <c r="G41" s="359"/>
      <c r="H41" s="359"/>
      <c r="I41" s="359"/>
    </row>
    <row r="42" spans="6:9">
      <c r="F42" s="368"/>
      <c r="G42" s="368"/>
      <c r="H42" s="368"/>
      <c r="I42" s="368"/>
    </row>
    <row r="43" spans="6:9">
      <c r="F43" s="181"/>
      <c r="G43" s="182"/>
      <c r="H43" s="182"/>
      <c r="I43" s="182"/>
    </row>
    <row r="44" spans="6:9">
      <c r="F44" s="369"/>
      <c r="G44" s="369"/>
      <c r="H44" s="369"/>
      <c r="I44" s="369"/>
    </row>
    <row r="45" spans="6:9">
      <c r="F45" s="370"/>
      <c r="G45" s="370"/>
      <c r="H45" s="370"/>
      <c r="I45" s="370"/>
    </row>
    <row r="46" spans="6:9">
      <c r="F46" s="371"/>
      <c r="G46" s="371"/>
      <c r="H46" s="371"/>
      <c r="I46" s="371"/>
    </row>
    <row r="47" spans="6:9">
      <c r="F47" s="371"/>
      <c r="G47" s="371"/>
      <c r="H47" s="371"/>
      <c r="I47" s="371"/>
    </row>
    <row r="48" spans="6:9">
      <c r="F48" s="181"/>
      <c r="G48" s="181"/>
      <c r="H48" s="181"/>
      <c r="I48" s="181"/>
    </row>
  </sheetData>
  <mergeCells count="24">
    <mergeCell ref="A26:H26"/>
    <mergeCell ref="A25:H25"/>
    <mergeCell ref="A21:J21"/>
    <mergeCell ref="A1:K1"/>
    <mergeCell ref="A2:J2"/>
    <mergeCell ref="A3:J3"/>
    <mergeCell ref="A4:J4"/>
    <mergeCell ref="A5:J5"/>
    <mergeCell ref="I26:J26"/>
    <mergeCell ref="A7:A9"/>
    <mergeCell ref="C7:E7"/>
    <mergeCell ref="F7:F9"/>
    <mergeCell ref="G7:G9"/>
    <mergeCell ref="H7:H9"/>
    <mergeCell ref="I7:J7"/>
    <mergeCell ref="C8:C9"/>
    <mergeCell ref="A14:J14"/>
    <mergeCell ref="A18:J18"/>
    <mergeCell ref="A19:A20"/>
    <mergeCell ref="D8:D9"/>
    <mergeCell ref="E8:E9"/>
    <mergeCell ref="I8:I9"/>
    <mergeCell ref="J8:J9"/>
    <mergeCell ref="A10:J10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19</vt:i4>
      </vt:variant>
    </vt:vector>
  </HeadingPairs>
  <TitlesOfParts>
    <vt:vector size="33" baseType="lpstr">
      <vt:lpstr>GBI 1</vt:lpstr>
      <vt:lpstr>GBI 2</vt:lpstr>
      <vt:lpstr>FRI DD </vt:lpstr>
      <vt:lpstr>FRI V+N</vt:lpstr>
      <vt:lpstr>FRI SPECIAL</vt:lpstr>
      <vt:lpstr>RFI</vt:lpstr>
      <vt:lpstr>SWP</vt:lpstr>
      <vt:lpstr>Кашированные продукты</vt:lpstr>
      <vt:lpstr>Мембраны и Пароизоляция</vt:lpstr>
      <vt:lpstr>Дюбель для НФС</vt:lpstr>
      <vt:lpstr>ROCKROOF</vt:lpstr>
      <vt:lpstr>ROOF Uklon</vt:lpstr>
      <vt:lpstr>ROCKFACADE TG</vt:lpstr>
      <vt:lpstr>ROCKFACADE price m2</vt:lpstr>
      <vt:lpstr>'GBI 1'!Заголовки_для_печати</vt:lpstr>
      <vt:lpstr>'GBI 2'!Заголовки_для_печати</vt:lpstr>
      <vt:lpstr>ROCKROOF!Заголовки_для_печати</vt:lpstr>
      <vt:lpstr>'Дюбель для НФС'!Заголовки_для_печати</vt:lpstr>
      <vt:lpstr>'Кашированные продукты'!Заголовки_для_печати</vt:lpstr>
      <vt:lpstr>'FRI DD '!Область_печати</vt:lpstr>
      <vt:lpstr>'FRI SPECIAL'!Область_печати</vt:lpstr>
      <vt:lpstr>'FRI V+N'!Область_печати</vt:lpstr>
      <vt:lpstr>'GBI 1'!Область_печати</vt:lpstr>
      <vt:lpstr>'GBI 2'!Область_печати</vt:lpstr>
      <vt:lpstr>RFI!Область_печати</vt:lpstr>
      <vt:lpstr>'ROCKFACADE price m2'!Область_печати</vt:lpstr>
      <vt:lpstr>'ROCKFACADE TG'!Область_печати</vt:lpstr>
      <vt:lpstr>ROCKROOF!Область_печати</vt:lpstr>
      <vt:lpstr>'ROOF Uklon'!Область_печати</vt:lpstr>
      <vt:lpstr>SWP!Область_печати</vt:lpstr>
      <vt:lpstr>'Дюбель для НФС'!Область_печати</vt:lpstr>
      <vt:lpstr>'Кашированные продукты'!Область_печати</vt:lpstr>
      <vt:lpstr>'Мембраны и Пароизоляция'!Область_печати</vt:lpstr>
    </vt:vector>
  </TitlesOfParts>
  <Company>Rockwool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aek</dc:creator>
  <cp:lastModifiedBy>sveta</cp:lastModifiedBy>
  <cp:lastPrinted>2016-07-01T13:44:07Z</cp:lastPrinted>
  <dcterms:created xsi:type="dcterms:W3CDTF">2003-09-03T12:54:23Z</dcterms:created>
  <dcterms:modified xsi:type="dcterms:W3CDTF">2017-03-14T09:50:39Z</dcterms:modified>
</cp:coreProperties>
</file>